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8180" windowHeight="84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<sst xmlns="http://schemas.openxmlformats.org/spreadsheetml/2006/main" count="813" uniqueCount="251">
  <si>
    <t>小谷</t>
  </si>
  <si>
    <t>成瀬</t>
  </si>
  <si>
    <t>日</t>
  </si>
  <si>
    <t>大会等名</t>
  </si>
  <si>
    <t>１Ｑ</t>
  </si>
  <si>
    <t>２Ｑ</t>
  </si>
  <si>
    <t>３Ｑ</t>
  </si>
  <si>
    <t>４Ｑ</t>
  </si>
  <si>
    <t>結果</t>
  </si>
  <si>
    <t>得点</t>
  </si>
  <si>
    <t>失点</t>
  </si>
  <si>
    <t>勝敗</t>
  </si>
  <si>
    <t>5/3</t>
  </si>
  <si>
    <t>ｽｳﾘﾝｸﾞｷｬﾝﾌﾟ</t>
  </si>
  <si>
    <t>対戦</t>
  </si>
  <si>
    <t>　相手</t>
  </si>
  <si>
    <t>玉穂</t>
  </si>
  <si>
    <t>5/4</t>
  </si>
  <si>
    <t>大田</t>
  </si>
  <si>
    <t>ｻﾝｷｩｽﾞ</t>
  </si>
  <si>
    <t>二ﾂ橋</t>
  </si>
  <si>
    <t>5/11</t>
  </si>
  <si>
    <t>北相春季</t>
  </si>
  <si>
    <t>ＭＢＰ</t>
  </si>
  <si>
    <t>×</t>
  </si>
  <si>
    <t>○</t>
  </si>
  <si>
    <t>6/9</t>
  </si>
  <si>
    <t>たんざわｶｯﾌﾟ</t>
  </si>
  <si>
    <t>Ｋｊｒ</t>
  </si>
  <si>
    <t>西</t>
  </si>
  <si>
    <t>6/22</t>
  </si>
  <si>
    <t>ｽﾎﾟ少県</t>
  </si>
  <si>
    <t>寒川</t>
  </si>
  <si>
    <t>6/23</t>
  </si>
  <si>
    <t>強化試合</t>
  </si>
  <si>
    <t>南</t>
  </si>
  <si>
    <t>6/30</t>
  </si>
  <si>
    <t>親善試合</t>
  </si>
  <si>
    <t>相模台</t>
  </si>
  <si>
    <t>7/29</t>
  </si>
  <si>
    <t>5/5</t>
  </si>
  <si>
    <t>7/6</t>
  </si>
  <si>
    <t>ﾘﾊﾞｰｻｲﾄﾞ</t>
  </si>
  <si>
    <t>7/20</t>
  </si>
  <si>
    <t>7/21</t>
  </si>
  <si>
    <t>ｻﾏｰﾐﾃｨﾝｸﾞ</t>
  </si>
  <si>
    <t>鶴嶺</t>
  </si>
  <si>
    <t>剣崎</t>
  </si>
  <si>
    <t>MBP</t>
  </si>
  <si>
    <t>門沢橋</t>
  </si>
  <si>
    <t>黒潮</t>
  </si>
  <si>
    <t>忍野</t>
  </si>
  <si>
    <t>川井</t>
  </si>
  <si>
    <t>ﾗｽﾃｨｰ</t>
  </si>
  <si>
    <t>ｳｲﾝｽﾞ</t>
  </si>
  <si>
    <t>ＨＭＢ</t>
  </si>
  <si>
    <t>香川</t>
  </si>
  <si>
    <t>北郷成美</t>
  </si>
  <si>
    <t>服織</t>
  </si>
  <si>
    <t>安倍口</t>
  </si>
  <si>
    <t>ｷﾃｨｰｽﾞ</t>
  </si>
  <si>
    <t>須走</t>
  </si>
  <si>
    <t>浜松可美</t>
  </si>
  <si>
    <t>神山</t>
  </si>
  <si>
    <t>新屋</t>
  </si>
  <si>
    <t>矢部</t>
  </si>
  <si>
    <t>５月度</t>
  </si>
  <si>
    <t>６月度</t>
  </si>
  <si>
    <t>７月度</t>
  </si>
  <si>
    <t>５月～７月</t>
  </si>
  <si>
    <t>得失点</t>
  </si>
  <si>
    <t>ｽｳﾘﾝｸﾞｷｬﾝﾌﾟ</t>
  </si>
  <si>
    <t>範囲 Ｒ</t>
  </si>
  <si>
    <t>標準偏差 σ</t>
  </si>
  <si>
    <t>対戦相手</t>
  </si>
  <si>
    <t>最小値 MIN</t>
  </si>
  <si>
    <t>最大値 MAX</t>
  </si>
  <si>
    <t>8試合合計点</t>
  </si>
  <si>
    <t>7試合合計点</t>
  </si>
  <si>
    <t>2試合合計点</t>
  </si>
  <si>
    <t>17試合合計点</t>
  </si>
  <si>
    <t>9試合合計点</t>
  </si>
  <si>
    <t>5試合合計点</t>
  </si>
  <si>
    <t>11試合合計点</t>
  </si>
  <si>
    <t>25試合合計点</t>
  </si>
  <si>
    <t>1試合平均値ｘ</t>
  </si>
  <si>
    <t>1試合平均値ｘ</t>
  </si>
  <si>
    <t>１Ｑ</t>
  </si>
  <si>
    <t>２Ｑ</t>
  </si>
  <si>
    <t>３Ｑ</t>
  </si>
  <si>
    <t>４Ｑ</t>
  </si>
  <si>
    <t>１Ｑ</t>
  </si>
  <si>
    <t>２Ｑ</t>
  </si>
  <si>
    <t>３Ｑ</t>
  </si>
  <si>
    <t>４Ｑ</t>
  </si>
  <si>
    <t>５月～７月1試合平均値</t>
  </si>
  <si>
    <t>コメント</t>
  </si>
  <si>
    <t>・５月に比べ非常に上達している。</t>
  </si>
  <si>
    <t>・３Ｑは、１Ｑ同様失点が多い。</t>
  </si>
  <si>
    <t>・１Ｑの得点が少なく、失点が多い。</t>
  </si>
  <si>
    <t>・４Ｑは、対等の試合をしている。</t>
  </si>
  <si>
    <t>・２Ｑの得点が少なく、失点が多い。</t>
  </si>
  <si>
    <t>・３Ｑは、失点が多い。</t>
  </si>
  <si>
    <t>➪得点力の向上とﾒﾝﾊﾞｰ構成の固</t>
  </si>
  <si>
    <t>➪２Ｑは、4年生ﾒﾝﾊﾞｰ構成を4、5年</t>
  </si>
  <si>
    <t>　生ﾒﾝﾊﾞｰへ？</t>
  </si>
  <si>
    <t>➪１Ｑは、要ﾒﾝﾊﾞｰ構成の見直へ？。</t>
  </si>
  <si>
    <t>・２Ｑのﾒﾝﾊﾞｰは、善戦している。</t>
  </si>
  <si>
    <t>➪３Ｑは、要ﾃﾞﾌｪﾝｽ強化へ？。</t>
  </si>
  <si>
    <t>　定化、ﾏﾝﾂﾏﾝﾃﾞﾌｪﾝｽの定着化へ？。</t>
  </si>
  <si>
    <t>➪ﾌﾟﾚｯｼｬﾃﾞﾌｪﾝｽへの強化へ？。</t>
  </si>
  <si>
    <t>➪３Ｑは、要ﾃﾞﾌｪﾝｽ強化へ。</t>
  </si>
  <si>
    <t>　が大きい。</t>
  </si>
  <si>
    <t>・相手ﾁｰﾑのﾚﾍﾞﾙにより得失点の差</t>
  </si>
  <si>
    <t>σの数値が大きすぎる。</t>
  </si>
  <si>
    <t>σの数値が大きすぎる。</t>
  </si>
  <si>
    <t>・今後、ﾍﾞﾝﾁﾜｰｸとしての戦術、戦略</t>
  </si>
  <si>
    <t>　等のﾄﾗｲすることも必要か？</t>
  </si>
  <si>
    <t>コメント</t>
  </si>
  <si>
    <t>8/10</t>
  </si>
  <si>
    <t>伊豆ｻﾏｰｷｬﾝﾌﾟ</t>
  </si>
  <si>
    <t>8/11</t>
  </si>
  <si>
    <t>8/18</t>
  </si>
  <si>
    <t>成瀬招待</t>
  </si>
  <si>
    <t>9/1</t>
  </si>
  <si>
    <t>北相ｶｯﾌﾟ西</t>
  </si>
  <si>
    <t>9/15</t>
  </si>
  <si>
    <t>9/21</t>
  </si>
  <si>
    <t>南招待</t>
  </si>
  <si>
    <t>9/29</t>
  </si>
  <si>
    <t>秦野たばこ</t>
  </si>
  <si>
    <t>11/2</t>
  </si>
  <si>
    <t>北相選手権</t>
  </si>
  <si>
    <t>12/22</t>
  </si>
  <si>
    <t>なでしこ</t>
  </si>
  <si>
    <t>1/12</t>
  </si>
  <si>
    <t>3ﾁｰﾑ強化</t>
  </si>
  <si>
    <t>2/11</t>
  </si>
  <si>
    <t>ﾏｲﾃｨｰｶｯﾌﾟ</t>
  </si>
  <si>
    <t>2/16</t>
  </si>
  <si>
    <t>伊豆ｶｯﾌﾟ</t>
  </si>
  <si>
    <t>さざんか</t>
  </si>
  <si>
    <t>2/22</t>
  </si>
  <si>
    <t>3/28</t>
  </si>
  <si>
    <t>3/30</t>
  </si>
  <si>
    <t>荻野試合</t>
  </si>
  <si>
    <t>ありがとう</t>
  </si>
  <si>
    <t>ﾏｼﾞｯｸ</t>
  </si>
  <si>
    <t>新屋</t>
  </si>
  <si>
    <t>清水町ＦＫ</t>
  </si>
  <si>
    <t>大仁</t>
  </si>
  <si>
    <t>有度二</t>
  </si>
  <si>
    <t>柏ケ谷</t>
  </si>
  <si>
    <t>相模REED</t>
  </si>
  <si>
    <t>伊勢原</t>
  </si>
  <si>
    <t>豊田</t>
  </si>
  <si>
    <t>10/14</t>
  </si>
  <si>
    <t>ｻﾝｷｯｽﾞ</t>
  </si>
  <si>
    <t>北相新人戦西</t>
  </si>
  <si>
    <t>森の里</t>
  </si>
  <si>
    <t>12/15</t>
  </si>
  <si>
    <t>愛川中津</t>
  </si>
  <si>
    <t>ｲｰｽﾀｰｽﾞ</t>
  </si>
  <si>
    <t>伊豆教室Ｃ</t>
  </si>
  <si>
    <t>落合</t>
  </si>
  <si>
    <t>12/1</t>
  </si>
  <si>
    <t>長泉招待</t>
  </si>
  <si>
    <t>函南</t>
  </si>
  <si>
    <t>長泉</t>
  </si>
  <si>
    <t>SUB６</t>
  </si>
  <si>
    <t>沼津</t>
  </si>
  <si>
    <t>牧丘</t>
  </si>
  <si>
    <t>湧水</t>
  </si>
  <si>
    <t>ﾘﾝｸﾞｽ</t>
  </si>
  <si>
    <t>太田</t>
  </si>
  <si>
    <t>厚木ﾗｽﾃｨｰ</t>
  </si>
  <si>
    <t>ﾗﾊﾞｰﾈ</t>
  </si>
  <si>
    <t>南林間</t>
  </si>
  <si>
    <t>伊豆選抜Ｃ</t>
  </si>
  <si>
    <t>岳南選抜B</t>
  </si>
  <si>
    <t>駿等</t>
  </si>
  <si>
    <t>駿東選抜B</t>
  </si>
  <si>
    <t>上鶴間</t>
  </si>
  <si>
    <t>25年度（１２～３月）　男子試合におけるクオータ別得失点分析</t>
  </si>
  <si>
    <t>25年度（８～１１月）　女子試合におけるクオータ別得失点分析</t>
  </si>
  <si>
    <t>25年度（１２～３月）　女子試合におけるクオータ別得失点分析</t>
  </si>
  <si>
    <t>25年度（４～７月）　男子試合におけるクオータ別得失点分析</t>
  </si>
  <si>
    <t>12/8</t>
  </si>
  <si>
    <t>西新人戦</t>
  </si>
  <si>
    <t>ｷｯｽﾞｷﾂｽﾞ</t>
  </si>
  <si>
    <t>ｻﾝｷﾂｽﾞ</t>
  </si>
  <si>
    <t>11/10</t>
  </si>
  <si>
    <t>12/14</t>
  </si>
  <si>
    <t>8月度</t>
  </si>
  <si>
    <t>9月度</t>
  </si>
  <si>
    <t>10月度</t>
  </si>
  <si>
    <t>2試合平均値ｘ</t>
  </si>
  <si>
    <t>11月度</t>
  </si>
  <si>
    <t>１２月度</t>
  </si>
  <si>
    <t>１月度</t>
  </si>
  <si>
    <t>２月度</t>
  </si>
  <si>
    <t>３月度</t>
  </si>
  <si>
    <t>１２月～３月</t>
  </si>
  <si>
    <t>８月～１１月</t>
  </si>
  <si>
    <t>４～７月男子</t>
  </si>
  <si>
    <t>４～７月女子</t>
  </si>
  <si>
    <t>８～１１月男子</t>
  </si>
  <si>
    <t>８～１１月女子</t>
  </si>
  <si>
    <t>１２～３月男子</t>
  </si>
  <si>
    <t>１２～３月女子</t>
  </si>
  <si>
    <t>２５年度年間男子</t>
  </si>
  <si>
    <t>２５年度年間女子</t>
  </si>
  <si>
    <t>得失点総合計</t>
  </si>
  <si>
    <t>年間試合平均値</t>
  </si>
  <si>
    <t>１２月～３月1試合平均値</t>
  </si>
  <si>
    <t>８月～１１月1試合平均値</t>
  </si>
  <si>
    <t>年間1試合平均値</t>
  </si>
  <si>
    <t>×</t>
  </si>
  <si>
    <t>25年3月～26年3月</t>
  </si>
  <si>
    <t>25年度　男子試合におけるクオータ別得失点実績</t>
  </si>
  <si>
    <t>25年度（８～１１月）　男子試合におけるクオータ別得失点分析</t>
  </si>
  <si>
    <t>４月～７月1試合平均値</t>
  </si>
  <si>
    <t>25年度　女子試合におけるクオータ別得失点実績</t>
  </si>
  <si>
    <t>25年度（４～7月）　女子試合におけるクオータ別得失点分析</t>
  </si>
  <si>
    <t>８月度</t>
  </si>
  <si>
    <t>９月度</t>
  </si>
  <si>
    <t>１０月度</t>
  </si>
  <si>
    <t>１１月度</t>
  </si>
  <si>
    <t>25年4月～26年3月</t>
  </si>
  <si>
    <t>比々多</t>
  </si>
  <si>
    <t>開成</t>
  </si>
  <si>
    <t>綾北</t>
  </si>
  <si>
    <t>若松</t>
  </si>
  <si>
    <t>2/28</t>
  </si>
  <si>
    <t>相模台</t>
  </si>
  <si>
    <t>○</t>
  </si>
  <si>
    <t>うぐいす</t>
  </si>
  <si>
    <t>3/22</t>
  </si>
  <si>
    <t>うぐいす</t>
  </si>
  <si>
    <t>4試合合計点</t>
  </si>
  <si>
    <t>21試合合計点</t>
  </si>
  <si>
    <t>9試合合計点</t>
  </si>
  <si>
    <t>0試合合計点</t>
  </si>
  <si>
    <t>3/23</t>
  </si>
  <si>
    <t>7試合合計点</t>
  </si>
  <si>
    <t>2試合合計点</t>
  </si>
  <si>
    <t>3試合合計点</t>
  </si>
  <si>
    <t>18試合合計点</t>
  </si>
  <si>
    <t>6試合合計点</t>
  </si>
  <si>
    <t>26試合合計点</t>
  </si>
  <si>
    <t>H26-3-31　萩原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</si>
</sst>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vertAlign val="superscript"/>
      <sz val="11"/>
      <color indexed="8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vertAlign val="superscript"/>
      <sz val="11"/>
      <color theme="1"/>
      <name val="Calibri"/>
      <family val="3"/>
    </font>
    <font>
      <b/>
      <sz val="11"/>
      <color rgb="FFFF0066"/>
      <name val="Calibri"/>
      <family val="3"/>
    </font>
    <font>
      <b/>
      <sz val="11"/>
      <color rgb="FF0000CC"/>
      <name val="Calibri"/>
      <family val="3"/>
    </font>
    <font>
      <sz val="9"/>
      <color theme="1"/>
      <name val="Calibri"/>
      <family val="3"/>
    </font>
    <font>
      <b/>
      <sz val="12"/>
      <color rgb="FFFF0066"/>
      <name val="Calibri"/>
      <family val="3"/>
    </font>
    <font>
      <b/>
      <sz val="12"/>
      <color rgb="FF0000CC"/>
      <name val="Calibri"/>
      <family val="3"/>
    </font>
    <font>
      <b/>
      <sz val="14"/>
      <color rgb="FF0000CC"/>
      <name val="Calibri"/>
      <family val="3"/>
    </font>
    <font>
      <b/>
      <sz val="14"/>
      <color rgb="FFFF0066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hair"/>
      <top/>
      <bottom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/>
      <right style="hair"/>
      <top>
        <color indexed="63"/>
      </top>
      <bottom style="thin"/>
    </border>
    <border>
      <left/>
      <right style="hair"/>
      <top/>
      <bottom style="hair"/>
    </border>
    <border>
      <left/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/>
      <right style="double"/>
      <top style="hair"/>
      <bottom style="hair"/>
    </border>
    <border>
      <left/>
      <right style="double"/>
      <top/>
      <bottom style="thin"/>
    </border>
    <border>
      <left/>
      <right style="double"/>
      <top/>
      <bottom style="hair"/>
    </border>
    <border>
      <left style="hair"/>
      <right style="double"/>
      <top style="thin"/>
      <bottom style="hair"/>
    </border>
    <border>
      <left style="hair"/>
      <right style="double"/>
      <top/>
      <bottom style="hair"/>
    </border>
    <border>
      <left style="hair"/>
      <right style="double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double"/>
      <right style="thin"/>
      <top/>
      <bottom style="thin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 style="hair"/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/>
      <bottom style="double"/>
    </border>
    <border>
      <left style="double"/>
      <right style="thin"/>
      <top style="hair"/>
      <bottom style="double"/>
    </border>
    <border>
      <left style="thin"/>
      <right style="hair"/>
      <top style="thin"/>
      <bottom>
        <color indexed="63"/>
      </bottom>
    </border>
    <border>
      <left/>
      <right/>
      <top style="thin"/>
      <bottom style="thin"/>
    </border>
    <border>
      <left style="double"/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double"/>
    </border>
    <border>
      <left style="thin"/>
      <right style="hair"/>
      <top style="hair"/>
      <bottom/>
    </border>
    <border>
      <left style="thin"/>
      <right style="hair"/>
      <top style="double"/>
      <bottom>
        <color indexed="63"/>
      </bottom>
    </border>
    <border>
      <left style="double"/>
      <right style="hair"/>
      <top/>
      <bottom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double"/>
      <top style="double"/>
      <bottom style="hair"/>
    </border>
    <border>
      <left style="thin"/>
      <right style="double"/>
      <top style="thin"/>
      <bottom style="hair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hair"/>
      <right style="double"/>
      <top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6" fillId="0" borderId="26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6" fillId="0" borderId="2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8" fontId="0" fillId="0" borderId="35" xfId="48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38" fontId="0" fillId="0" borderId="17" xfId="48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8" fontId="0" fillId="0" borderId="47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0" fontId="0" fillId="0" borderId="49" xfId="0" applyBorder="1" applyAlignment="1">
      <alignment vertical="center"/>
    </xf>
    <xf numFmtId="38" fontId="0" fillId="0" borderId="39" xfId="48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38" fontId="0" fillId="0" borderId="26" xfId="0" applyNumberFormat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47" fillId="0" borderId="31" xfId="0" applyNumberFormat="1" applyFont="1" applyBorder="1" applyAlignment="1">
      <alignment vertical="center"/>
    </xf>
    <xf numFmtId="49" fontId="47" fillId="0" borderId="31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0" fontId="47" fillId="0" borderId="24" xfId="0" applyFont="1" applyBorder="1" applyAlignment="1">
      <alignment vertical="center"/>
    </xf>
    <xf numFmtId="49" fontId="47" fillId="0" borderId="12" xfId="0" applyNumberFormat="1" applyFont="1" applyFill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38" fontId="0" fillId="0" borderId="53" xfId="0" applyNumberFormat="1" applyBorder="1" applyAlignment="1">
      <alignment vertical="center"/>
    </xf>
    <xf numFmtId="38" fontId="0" fillId="0" borderId="50" xfId="0" applyNumberForma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4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6" fillId="0" borderId="59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38" fontId="0" fillId="0" borderId="51" xfId="0" applyNumberForma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47" fillId="0" borderId="74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8" fontId="0" fillId="0" borderId="78" xfId="48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47" fillId="0" borderId="63" xfId="0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47" fillId="0" borderId="68" xfId="0" applyFont="1" applyBorder="1" applyAlignment="1">
      <alignment vertical="center"/>
    </xf>
    <xf numFmtId="0" fontId="0" fillId="0" borderId="83" xfId="0" applyBorder="1" applyAlignment="1">
      <alignment vertical="center"/>
    </xf>
    <xf numFmtId="38" fontId="0" fillId="0" borderId="37" xfId="48" applyFont="1" applyBorder="1" applyAlignment="1">
      <alignment vertical="center"/>
    </xf>
    <xf numFmtId="0" fontId="47" fillId="0" borderId="58" xfId="0" applyFont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47" fillId="0" borderId="8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48" xfId="0" applyFill="1" applyBorder="1" applyAlignment="1">
      <alignment vertical="center"/>
    </xf>
    <xf numFmtId="38" fontId="0" fillId="0" borderId="92" xfId="48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95" xfId="0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0" fontId="0" fillId="0" borderId="96" xfId="0" applyBorder="1" applyAlignment="1">
      <alignment vertical="center"/>
    </xf>
    <xf numFmtId="38" fontId="0" fillId="0" borderId="97" xfId="48" applyFont="1" applyBorder="1" applyAlignment="1">
      <alignment vertical="center"/>
    </xf>
    <xf numFmtId="0" fontId="0" fillId="0" borderId="98" xfId="0" applyBorder="1" applyAlignment="1">
      <alignment vertical="center"/>
    </xf>
    <xf numFmtId="49" fontId="47" fillId="0" borderId="99" xfId="0" applyNumberFormat="1" applyFont="1" applyBorder="1" applyAlignment="1">
      <alignment vertical="center"/>
    </xf>
    <xf numFmtId="49" fontId="47" fillId="0" borderId="99" xfId="0" applyNumberFormat="1" applyFont="1" applyFill="1" applyBorder="1" applyAlignment="1">
      <alignment vertical="center"/>
    </xf>
    <xf numFmtId="49" fontId="47" fillId="0" borderId="100" xfId="0" applyNumberFormat="1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0" xfId="0" applyBorder="1" applyAlignment="1">
      <alignment vertical="center"/>
    </xf>
    <xf numFmtId="49" fontId="0" fillId="0" borderId="84" xfId="0" applyNumberFormat="1" applyBorder="1" applyAlignment="1">
      <alignment horizontal="center" vertical="center"/>
    </xf>
    <xf numFmtId="0" fontId="47" fillId="0" borderId="84" xfId="0" applyFont="1" applyBorder="1" applyAlignment="1">
      <alignment vertical="center"/>
    </xf>
    <xf numFmtId="0" fontId="0" fillId="0" borderId="84" xfId="0" applyBorder="1" applyAlignment="1">
      <alignment vertical="center"/>
    </xf>
    <xf numFmtId="49" fontId="47" fillId="0" borderId="84" xfId="0" applyNumberFormat="1" applyFont="1" applyBorder="1" applyAlignment="1">
      <alignment vertical="center"/>
    </xf>
    <xf numFmtId="0" fontId="0" fillId="0" borderId="101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0" fontId="47" fillId="0" borderId="37" xfId="0" applyFont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103" xfId="0" applyBorder="1" applyAlignment="1">
      <alignment vertical="center"/>
    </xf>
    <xf numFmtId="38" fontId="0" fillId="0" borderId="104" xfId="48" applyFont="1" applyBorder="1" applyAlignment="1">
      <alignment vertical="center"/>
    </xf>
    <xf numFmtId="0" fontId="47" fillId="0" borderId="105" xfId="0" applyFont="1" applyBorder="1" applyAlignment="1">
      <alignment horizontal="center" vertical="center"/>
    </xf>
    <xf numFmtId="38" fontId="0" fillId="0" borderId="54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07" xfId="0" applyBorder="1" applyAlignment="1">
      <alignment vertical="center"/>
    </xf>
    <xf numFmtId="38" fontId="0" fillId="0" borderId="108" xfId="48" applyFont="1" applyBorder="1" applyAlignment="1">
      <alignment vertical="center"/>
    </xf>
    <xf numFmtId="0" fontId="0" fillId="0" borderId="62" xfId="0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47" fillId="0" borderId="1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11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63" xfId="0" applyNumberFormat="1" applyFont="1" applyBorder="1" applyAlignment="1">
      <alignment horizontal="center" vertical="center"/>
    </xf>
    <xf numFmtId="0" fontId="57" fillId="0" borderId="11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49" fontId="0" fillId="0" borderId="116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3"/>
          <c:y val="0.03"/>
          <c:w val="0.9295"/>
          <c:h val="0.9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Sheet1!$F$420:$O$421</c:f>
              <c:multiLvlStrCache/>
            </c:multiLvlStrRef>
          </c:cat>
          <c:val>
            <c:numRef>
              <c:f>Sheet1!$F$422:$O$422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Sheet1!$F$420:$O$421</c:f>
              <c:multiLvlStrCache/>
            </c:multiLvlStrRef>
          </c:cat>
          <c:val>
            <c:numRef>
              <c:f>Sheet1!$F$423:$O$423</c:f>
              <c:numCache/>
            </c:numRef>
          </c:val>
          <c:shape val="box"/>
        </c:ser>
        <c:shape val="box"/>
        <c:axId val="23911821"/>
        <c:axId val="13879798"/>
      </c:bar3D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118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4975"/>
          <c:w val="0.952"/>
          <c:h val="0.895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Sheet1!$F$440:$O$441</c:f>
              <c:multiLvlStrCache/>
            </c:multiLvlStrRef>
          </c:cat>
          <c:val>
            <c:numRef>
              <c:f>Sheet1!$F$442:$O$442</c:f>
              <c:numCache/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Sheet1!$F$440:$O$441</c:f>
              <c:multiLvlStrCache/>
            </c:multiLvlStrRef>
          </c:cat>
          <c:val>
            <c:numRef>
              <c:f>Sheet1!$F$443:$O$443</c:f>
              <c:numCache/>
            </c:numRef>
          </c:val>
          <c:shape val="cylinder"/>
        </c:ser>
        <c:overlap val="100"/>
        <c:shape val="cylinder"/>
        <c:axId val="57809319"/>
        <c:axId val="50521824"/>
      </c:bar3D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93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3625"/>
          <c:w val="0.952"/>
          <c:h val="0.92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Sheet1!$F$425:$O$426</c:f>
              <c:multiLvlStrCache/>
            </c:multiLvlStrRef>
          </c:cat>
          <c:val>
            <c:numRef>
              <c:f>Sheet1!$F$427:$O$427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Sheet1!$F$425:$O$426</c:f>
              <c:multiLvlStrCache/>
            </c:multiLvlStrRef>
          </c:cat>
          <c:val>
            <c:numRef>
              <c:f>Sheet1!$F$428:$O$428</c:f>
              <c:numCache/>
            </c:numRef>
          </c:val>
          <c:shape val="box"/>
        </c:ser>
        <c:shape val="box"/>
        <c:axId val="52043233"/>
        <c:axId val="65735914"/>
      </c:bar3D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14"/>
        <c:crosses val="autoZero"/>
        <c:auto val="1"/>
        <c:lblOffset val="100"/>
        <c:tickLblSkip val="1"/>
        <c:noMultiLvlLbl val="0"/>
      </c:catAx>
      <c:valAx>
        <c:axId val="65735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3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385"/>
          <c:w val="0.952"/>
          <c:h val="0.9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Sheet1!$F$430:$O$431</c:f>
              <c:multiLvlStrCache/>
            </c:multiLvlStrRef>
          </c:cat>
          <c:val>
            <c:numRef>
              <c:f>Sheet1!$F$432:$O$432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Sheet1!$F$430:$O$431</c:f>
              <c:multiLvlStrCache/>
            </c:multiLvlStrRef>
          </c:cat>
          <c:val>
            <c:numRef>
              <c:f>Sheet1!$F$433:$O$433</c:f>
              <c:numCache/>
            </c:numRef>
          </c:val>
          <c:shape val="box"/>
        </c:ser>
        <c:shape val="box"/>
        <c:axId val="54752315"/>
        <c:axId val="23008788"/>
      </c:bar3DChart>
      <c:catAx>
        <c:axId val="5475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08788"/>
        <c:crosses val="autoZero"/>
        <c:auto val="1"/>
        <c:lblOffset val="100"/>
        <c:tickLblSkip val="1"/>
        <c:noMultiLvlLbl val="0"/>
      </c:catAx>
      <c:valAx>
        <c:axId val="23008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3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475"/>
          <c:w val="0.95225"/>
          <c:h val="0.89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Sheet1!$F$435:$O$436</c:f>
              <c:multiLvlStrCache/>
            </c:multiLvlStrRef>
          </c:cat>
          <c:val>
            <c:numRef>
              <c:f>Sheet1!$F$437:$O$437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Sheet1!$F$435:$O$436</c:f>
              <c:multiLvlStrCache/>
            </c:multiLvlStrRef>
          </c:cat>
          <c:val>
            <c:numRef>
              <c:f>Sheet1!$F$438:$O$438</c:f>
              <c:numCache/>
            </c:numRef>
          </c:val>
          <c:shape val="box"/>
        </c:ser>
        <c:shape val="box"/>
        <c:axId val="5752501"/>
        <c:axId val="51772510"/>
      </c:bar3DChart>
      <c:catAx>
        <c:axId val="5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72510"/>
        <c:crosses val="autoZero"/>
        <c:auto val="1"/>
        <c:lblOffset val="100"/>
        <c:tickLblSkip val="1"/>
        <c:noMultiLvlLbl val="0"/>
      </c:catAx>
      <c:valAx>
        <c:axId val="51772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475"/>
          <c:w val="0.952"/>
          <c:h val="0.89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Sheet1!$F$445:$O$446</c:f>
              <c:multiLvlStrCache/>
            </c:multiLvlStrRef>
          </c:cat>
          <c:val>
            <c:numRef>
              <c:f>Sheet1!$F$447:$O$447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Sheet1!$F$445:$O$446</c:f>
              <c:multiLvlStrCache/>
            </c:multiLvlStrRef>
          </c:cat>
          <c:val>
            <c:numRef>
              <c:f>Sheet1!$F$448:$O$448</c:f>
              <c:numCache/>
            </c:numRef>
          </c:val>
          <c:shape val="box"/>
        </c:ser>
        <c:shape val="box"/>
        <c:axId val="63299407"/>
        <c:axId val="32823752"/>
      </c:bar3D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3752"/>
        <c:crosses val="autoZero"/>
        <c:auto val="1"/>
        <c:lblOffset val="100"/>
        <c:tickLblSkip val="1"/>
        <c:noMultiLvlLbl val="0"/>
      </c:catAx>
      <c:valAx>
        <c:axId val="32823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94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4075"/>
          <c:w val="0.9522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Sheet1!$F$450:$O$451</c:f>
              <c:multiLvlStrCache/>
            </c:multiLvlStrRef>
          </c:cat>
          <c:val>
            <c:numRef>
              <c:f>Sheet1!$F$452:$O$452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Sheet1!$F$450:$O$451</c:f>
              <c:multiLvlStrCache/>
            </c:multiLvlStrRef>
          </c:cat>
          <c:val>
            <c:numRef>
              <c:f>Sheet1!$F$453:$O$453</c:f>
              <c:numCache/>
            </c:numRef>
          </c:val>
          <c:shape val="box"/>
        </c:ser>
        <c:shape val="box"/>
        <c:axId val="26978313"/>
        <c:axId val="41478226"/>
      </c:bar3D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83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37"/>
          <c:w val="0.952"/>
          <c:h val="0.92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Sheet1!$F$455:$O$456</c:f>
              <c:multiLvlStrCache/>
            </c:multiLvlStrRef>
          </c:cat>
          <c:val>
            <c:numRef>
              <c:f>Sheet1!$F$457:$O$457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Sheet1!$F$455:$O$456</c:f>
              <c:multiLvlStrCache/>
            </c:multiLvlStrRef>
          </c:cat>
          <c:val>
            <c:numRef>
              <c:f>Sheet1!$F$458:$O$458</c:f>
              <c:numCache/>
            </c:numRef>
          </c:val>
          <c:shape val="box"/>
        </c:ser>
        <c:shape val="box"/>
        <c:axId val="37759715"/>
        <c:axId val="4293116"/>
      </c:bar3D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9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75</xdr:row>
      <xdr:rowOff>66675</xdr:rowOff>
    </xdr:from>
    <xdr:to>
      <xdr:col>4</xdr:col>
      <xdr:colOff>542925</xdr:colOff>
      <xdr:row>75</xdr:row>
      <xdr:rowOff>66675</xdr:rowOff>
    </xdr:to>
    <xdr:sp>
      <xdr:nvSpPr>
        <xdr:cNvPr id="1" name="直線コネクタ 2"/>
        <xdr:cNvSpPr>
          <a:spLocks/>
        </xdr:cNvSpPr>
      </xdr:nvSpPr>
      <xdr:spPr>
        <a:xfrm flipV="1">
          <a:off x="1809750" y="12315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77</xdr:row>
      <xdr:rowOff>66675</xdr:rowOff>
    </xdr:from>
    <xdr:to>
      <xdr:col>4</xdr:col>
      <xdr:colOff>542925</xdr:colOff>
      <xdr:row>77</xdr:row>
      <xdr:rowOff>66675</xdr:rowOff>
    </xdr:to>
    <xdr:sp>
      <xdr:nvSpPr>
        <xdr:cNvPr id="2" name="直線コネクタ 9"/>
        <xdr:cNvSpPr>
          <a:spLocks/>
        </xdr:cNvSpPr>
      </xdr:nvSpPr>
      <xdr:spPr>
        <a:xfrm flipV="1">
          <a:off x="1809750" y="12696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79</xdr:row>
      <xdr:rowOff>66675</xdr:rowOff>
    </xdr:from>
    <xdr:to>
      <xdr:col>4</xdr:col>
      <xdr:colOff>542925</xdr:colOff>
      <xdr:row>79</xdr:row>
      <xdr:rowOff>66675</xdr:rowOff>
    </xdr:to>
    <xdr:sp>
      <xdr:nvSpPr>
        <xdr:cNvPr id="3" name="直線コネクタ 10"/>
        <xdr:cNvSpPr>
          <a:spLocks/>
        </xdr:cNvSpPr>
      </xdr:nvSpPr>
      <xdr:spPr>
        <a:xfrm flipV="1">
          <a:off x="1809750" y="13077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81</xdr:row>
      <xdr:rowOff>66675</xdr:rowOff>
    </xdr:from>
    <xdr:to>
      <xdr:col>4</xdr:col>
      <xdr:colOff>542925</xdr:colOff>
      <xdr:row>81</xdr:row>
      <xdr:rowOff>66675</xdr:rowOff>
    </xdr:to>
    <xdr:sp>
      <xdr:nvSpPr>
        <xdr:cNvPr id="4" name="直線コネクタ 12"/>
        <xdr:cNvSpPr>
          <a:spLocks/>
        </xdr:cNvSpPr>
      </xdr:nvSpPr>
      <xdr:spPr>
        <a:xfrm flipV="1">
          <a:off x="1809750" y="13458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289</xdr:row>
      <xdr:rowOff>66675</xdr:rowOff>
    </xdr:from>
    <xdr:to>
      <xdr:col>4</xdr:col>
      <xdr:colOff>542925</xdr:colOff>
      <xdr:row>289</xdr:row>
      <xdr:rowOff>66675</xdr:rowOff>
    </xdr:to>
    <xdr:sp>
      <xdr:nvSpPr>
        <xdr:cNvPr id="5" name="直線コネクタ 13"/>
        <xdr:cNvSpPr>
          <a:spLocks/>
        </xdr:cNvSpPr>
      </xdr:nvSpPr>
      <xdr:spPr>
        <a:xfrm flipV="1">
          <a:off x="1809750" y="46482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291</xdr:row>
      <xdr:rowOff>66675</xdr:rowOff>
    </xdr:from>
    <xdr:to>
      <xdr:col>4</xdr:col>
      <xdr:colOff>542925</xdr:colOff>
      <xdr:row>291</xdr:row>
      <xdr:rowOff>66675</xdr:rowOff>
    </xdr:to>
    <xdr:sp>
      <xdr:nvSpPr>
        <xdr:cNvPr id="6" name="直線コネクタ 14"/>
        <xdr:cNvSpPr>
          <a:spLocks/>
        </xdr:cNvSpPr>
      </xdr:nvSpPr>
      <xdr:spPr>
        <a:xfrm flipV="1">
          <a:off x="1809750" y="46805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293</xdr:row>
      <xdr:rowOff>66675</xdr:rowOff>
    </xdr:from>
    <xdr:to>
      <xdr:col>4</xdr:col>
      <xdr:colOff>542925</xdr:colOff>
      <xdr:row>293</xdr:row>
      <xdr:rowOff>66675</xdr:rowOff>
    </xdr:to>
    <xdr:sp>
      <xdr:nvSpPr>
        <xdr:cNvPr id="7" name="直線コネクタ 15"/>
        <xdr:cNvSpPr>
          <a:spLocks/>
        </xdr:cNvSpPr>
      </xdr:nvSpPr>
      <xdr:spPr>
        <a:xfrm flipV="1">
          <a:off x="1809750" y="47129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295</xdr:row>
      <xdr:rowOff>66675</xdr:rowOff>
    </xdr:from>
    <xdr:to>
      <xdr:col>4</xdr:col>
      <xdr:colOff>542925</xdr:colOff>
      <xdr:row>295</xdr:row>
      <xdr:rowOff>66675</xdr:rowOff>
    </xdr:to>
    <xdr:sp>
      <xdr:nvSpPr>
        <xdr:cNvPr id="8" name="直線コネクタ 17"/>
        <xdr:cNvSpPr>
          <a:spLocks/>
        </xdr:cNvSpPr>
      </xdr:nvSpPr>
      <xdr:spPr>
        <a:xfrm flipV="1">
          <a:off x="1809750" y="47453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75</xdr:row>
      <xdr:rowOff>57150</xdr:rowOff>
    </xdr:from>
    <xdr:to>
      <xdr:col>4</xdr:col>
      <xdr:colOff>685800</xdr:colOff>
      <xdr:row>75</xdr:row>
      <xdr:rowOff>57150</xdr:rowOff>
    </xdr:to>
    <xdr:sp>
      <xdr:nvSpPr>
        <xdr:cNvPr id="9" name="直線コネクタ 19"/>
        <xdr:cNvSpPr>
          <a:spLocks/>
        </xdr:cNvSpPr>
      </xdr:nvSpPr>
      <xdr:spPr>
        <a:xfrm flipV="1">
          <a:off x="1933575" y="12306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289</xdr:row>
      <xdr:rowOff>38100</xdr:rowOff>
    </xdr:from>
    <xdr:to>
      <xdr:col>4</xdr:col>
      <xdr:colOff>695325</xdr:colOff>
      <xdr:row>289</xdr:row>
      <xdr:rowOff>38100</xdr:rowOff>
    </xdr:to>
    <xdr:sp>
      <xdr:nvSpPr>
        <xdr:cNvPr id="10" name="直線コネクタ 33"/>
        <xdr:cNvSpPr>
          <a:spLocks/>
        </xdr:cNvSpPr>
      </xdr:nvSpPr>
      <xdr:spPr>
        <a:xfrm flipV="1">
          <a:off x="1943100" y="46453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79</xdr:row>
      <xdr:rowOff>76200</xdr:rowOff>
    </xdr:from>
    <xdr:to>
      <xdr:col>4</xdr:col>
      <xdr:colOff>704850</xdr:colOff>
      <xdr:row>79</xdr:row>
      <xdr:rowOff>76200</xdr:rowOff>
    </xdr:to>
    <xdr:sp>
      <xdr:nvSpPr>
        <xdr:cNvPr id="11" name="直線コネクタ 34"/>
        <xdr:cNvSpPr>
          <a:spLocks/>
        </xdr:cNvSpPr>
      </xdr:nvSpPr>
      <xdr:spPr>
        <a:xfrm flipV="1">
          <a:off x="1962150" y="13087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77</xdr:row>
      <xdr:rowOff>66675</xdr:rowOff>
    </xdr:from>
    <xdr:to>
      <xdr:col>4</xdr:col>
      <xdr:colOff>685800</xdr:colOff>
      <xdr:row>77</xdr:row>
      <xdr:rowOff>66675</xdr:rowOff>
    </xdr:to>
    <xdr:sp>
      <xdr:nvSpPr>
        <xdr:cNvPr id="12" name="直線コネクタ 35"/>
        <xdr:cNvSpPr>
          <a:spLocks/>
        </xdr:cNvSpPr>
      </xdr:nvSpPr>
      <xdr:spPr>
        <a:xfrm flipV="1">
          <a:off x="1933575" y="12696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291</xdr:row>
      <xdr:rowOff>38100</xdr:rowOff>
    </xdr:from>
    <xdr:to>
      <xdr:col>4</xdr:col>
      <xdr:colOff>695325</xdr:colOff>
      <xdr:row>291</xdr:row>
      <xdr:rowOff>38100</xdr:rowOff>
    </xdr:to>
    <xdr:sp>
      <xdr:nvSpPr>
        <xdr:cNvPr id="13" name="直線コネクタ 39"/>
        <xdr:cNvSpPr>
          <a:spLocks/>
        </xdr:cNvSpPr>
      </xdr:nvSpPr>
      <xdr:spPr>
        <a:xfrm>
          <a:off x="1971675" y="46777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295</xdr:row>
      <xdr:rowOff>47625</xdr:rowOff>
    </xdr:from>
    <xdr:to>
      <xdr:col>4</xdr:col>
      <xdr:colOff>676275</xdr:colOff>
      <xdr:row>295</xdr:row>
      <xdr:rowOff>47625</xdr:rowOff>
    </xdr:to>
    <xdr:sp>
      <xdr:nvSpPr>
        <xdr:cNvPr id="14" name="直線コネクタ 41"/>
        <xdr:cNvSpPr>
          <a:spLocks/>
        </xdr:cNvSpPr>
      </xdr:nvSpPr>
      <xdr:spPr>
        <a:xfrm flipV="1">
          <a:off x="1933575" y="4743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125</xdr:row>
      <xdr:rowOff>19050</xdr:rowOff>
    </xdr:from>
    <xdr:to>
      <xdr:col>9</xdr:col>
      <xdr:colOff>285750</xdr:colOff>
      <xdr:row>144</xdr:row>
      <xdr:rowOff>9525</xdr:rowOff>
    </xdr:to>
    <xdr:graphicFrame>
      <xdr:nvGraphicFramePr>
        <xdr:cNvPr id="15" name="グラフ 48"/>
        <xdr:cNvGraphicFramePr/>
      </xdr:nvGraphicFramePr>
      <xdr:xfrm>
        <a:off x="66675" y="21269325"/>
        <a:ext cx="3629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341</xdr:row>
      <xdr:rowOff>47625</xdr:rowOff>
    </xdr:from>
    <xdr:to>
      <xdr:col>9</xdr:col>
      <xdr:colOff>285750</xdr:colOff>
      <xdr:row>353</xdr:row>
      <xdr:rowOff>152400</xdr:rowOff>
    </xdr:to>
    <xdr:graphicFrame>
      <xdr:nvGraphicFramePr>
        <xdr:cNvPr id="16" name="グラフ 51"/>
        <xdr:cNvGraphicFramePr/>
      </xdr:nvGraphicFramePr>
      <xdr:xfrm>
        <a:off x="85725" y="55140225"/>
        <a:ext cx="360997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609600</xdr:colOff>
      <xdr:row>81</xdr:row>
      <xdr:rowOff>66675</xdr:rowOff>
    </xdr:from>
    <xdr:to>
      <xdr:col>4</xdr:col>
      <xdr:colOff>695325</xdr:colOff>
      <xdr:row>81</xdr:row>
      <xdr:rowOff>66675</xdr:rowOff>
    </xdr:to>
    <xdr:sp>
      <xdr:nvSpPr>
        <xdr:cNvPr id="17" name="直線コネクタ 70"/>
        <xdr:cNvSpPr>
          <a:spLocks/>
        </xdr:cNvSpPr>
      </xdr:nvSpPr>
      <xdr:spPr>
        <a:xfrm>
          <a:off x="1962150" y="13458825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293</xdr:row>
      <xdr:rowOff>38100</xdr:rowOff>
    </xdr:from>
    <xdr:to>
      <xdr:col>4</xdr:col>
      <xdr:colOff>685800</xdr:colOff>
      <xdr:row>293</xdr:row>
      <xdr:rowOff>38100</xdr:rowOff>
    </xdr:to>
    <xdr:sp>
      <xdr:nvSpPr>
        <xdr:cNvPr id="18" name="直線コネクタ 26"/>
        <xdr:cNvSpPr>
          <a:spLocks/>
        </xdr:cNvSpPr>
      </xdr:nvSpPr>
      <xdr:spPr>
        <a:xfrm>
          <a:off x="1981200" y="47101125"/>
          <a:ext cx="57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92</xdr:row>
      <xdr:rowOff>66675</xdr:rowOff>
    </xdr:from>
    <xdr:to>
      <xdr:col>4</xdr:col>
      <xdr:colOff>542925</xdr:colOff>
      <xdr:row>92</xdr:row>
      <xdr:rowOff>66675</xdr:rowOff>
    </xdr:to>
    <xdr:sp>
      <xdr:nvSpPr>
        <xdr:cNvPr id="19" name="直線コネクタ 23"/>
        <xdr:cNvSpPr>
          <a:spLocks/>
        </xdr:cNvSpPr>
      </xdr:nvSpPr>
      <xdr:spPr>
        <a:xfrm flipV="1">
          <a:off x="1809750" y="153162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94</xdr:row>
      <xdr:rowOff>66675</xdr:rowOff>
    </xdr:from>
    <xdr:to>
      <xdr:col>4</xdr:col>
      <xdr:colOff>542925</xdr:colOff>
      <xdr:row>94</xdr:row>
      <xdr:rowOff>66675</xdr:rowOff>
    </xdr:to>
    <xdr:sp>
      <xdr:nvSpPr>
        <xdr:cNvPr id="20" name="直線コネクタ 25"/>
        <xdr:cNvSpPr>
          <a:spLocks/>
        </xdr:cNvSpPr>
      </xdr:nvSpPr>
      <xdr:spPr>
        <a:xfrm flipV="1">
          <a:off x="1809750" y="156781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96</xdr:row>
      <xdr:rowOff>66675</xdr:rowOff>
    </xdr:from>
    <xdr:to>
      <xdr:col>4</xdr:col>
      <xdr:colOff>542925</xdr:colOff>
      <xdr:row>96</xdr:row>
      <xdr:rowOff>66675</xdr:rowOff>
    </xdr:to>
    <xdr:sp>
      <xdr:nvSpPr>
        <xdr:cNvPr id="21" name="直線コネクタ 27"/>
        <xdr:cNvSpPr>
          <a:spLocks/>
        </xdr:cNvSpPr>
      </xdr:nvSpPr>
      <xdr:spPr>
        <a:xfrm flipV="1">
          <a:off x="1809750" y="160401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100</xdr:row>
      <xdr:rowOff>66675</xdr:rowOff>
    </xdr:from>
    <xdr:to>
      <xdr:col>4</xdr:col>
      <xdr:colOff>542925</xdr:colOff>
      <xdr:row>100</xdr:row>
      <xdr:rowOff>66675</xdr:rowOff>
    </xdr:to>
    <xdr:sp>
      <xdr:nvSpPr>
        <xdr:cNvPr id="22" name="直線コネクタ 29"/>
        <xdr:cNvSpPr>
          <a:spLocks/>
        </xdr:cNvSpPr>
      </xdr:nvSpPr>
      <xdr:spPr>
        <a:xfrm flipV="1">
          <a:off x="1809750" y="16764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92</xdr:row>
      <xdr:rowOff>57150</xdr:rowOff>
    </xdr:from>
    <xdr:to>
      <xdr:col>4</xdr:col>
      <xdr:colOff>685800</xdr:colOff>
      <xdr:row>92</xdr:row>
      <xdr:rowOff>57150</xdr:rowOff>
    </xdr:to>
    <xdr:sp>
      <xdr:nvSpPr>
        <xdr:cNvPr id="23" name="直線コネクタ 30"/>
        <xdr:cNvSpPr>
          <a:spLocks/>
        </xdr:cNvSpPr>
      </xdr:nvSpPr>
      <xdr:spPr>
        <a:xfrm flipV="1">
          <a:off x="1933575" y="15306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96</xdr:row>
      <xdr:rowOff>76200</xdr:rowOff>
    </xdr:from>
    <xdr:to>
      <xdr:col>4</xdr:col>
      <xdr:colOff>704850</xdr:colOff>
      <xdr:row>96</xdr:row>
      <xdr:rowOff>76200</xdr:rowOff>
    </xdr:to>
    <xdr:sp>
      <xdr:nvSpPr>
        <xdr:cNvPr id="24" name="直線コネクタ 31"/>
        <xdr:cNvSpPr>
          <a:spLocks/>
        </xdr:cNvSpPr>
      </xdr:nvSpPr>
      <xdr:spPr>
        <a:xfrm flipV="1">
          <a:off x="1962150" y="16049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94</xdr:row>
      <xdr:rowOff>66675</xdr:rowOff>
    </xdr:from>
    <xdr:to>
      <xdr:col>4</xdr:col>
      <xdr:colOff>685800</xdr:colOff>
      <xdr:row>94</xdr:row>
      <xdr:rowOff>66675</xdr:rowOff>
    </xdr:to>
    <xdr:sp>
      <xdr:nvSpPr>
        <xdr:cNvPr id="25" name="直線コネクタ 32"/>
        <xdr:cNvSpPr>
          <a:spLocks/>
        </xdr:cNvSpPr>
      </xdr:nvSpPr>
      <xdr:spPr>
        <a:xfrm flipV="1">
          <a:off x="1933575" y="15678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100</xdr:row>
      <xdr:rowOff>66675</xdr:rowOff>
    </xdr:from>
    <xdr:to>
      <xdr:col>4</xdr:col>
      <xdr:colOff>695325</xdr:colOff>
      <xdr:row>100</xdr:row>
      <xdr:rowOff>66675</xdr:rowOff>
    </xdr:to>
    <xdr:sp>
      <xdr:nvSpPr>
        <xdr:cNvPr id="26" name="直線コネクタ 38"/>
        <xdr:cNvSpPr>
          <a:spLocks/>
        </xdr:cNvSpPr>
      </xdr:nvSpPr>
      <xdr:spPr>
        <a:xfrm>
          <a:off x="1962150" y="16764000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111</xdr:row>
      <xdr:rowOff>66675</xdr:rowOff>
    </xdr:from>
    <xdr:to>
      <xdr:col>4</xdr:col>
      <xdr:colOff>542925</xdr:colOff>
      <xdr:row>111</xdr:row>
      <xdr:rowOff>66675</xdr:rowOff>
    </xdr:to>
    <xdr:sp>
      <xdr:nvSpPr>
        <xdr:cNvPr id="27" name="直線コネクタ 40"/>
        <xdr:cNvSpPr>
          <a:spLocks/>
        </xdr:cNvSpPr>
      </xdr:nvSpPr>
      <xdr:spPr>
        <a:xfrm flipV="1">
          <a:off x="1809750" y="187547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113</xdr:row>
      <xdr:rowOff>66675</xdr:rowOff>
    </xdr:from>
    <xdr:to>
      <xdr:col>4</xdr:col>
      <xdr:colOff>542925</xdr:colOff>
      <xdr:row>113</xdr:row>
      <xdr:rowOff>66675</xdr:rowOff>
    </xdr:to>
    <xdr:sp>
      <xdr:nvSpPr>
        <xdr:cNvPr id="28" name="直線コネクタ 42"/>
        <xdr:cNvSpPr>
          <a:spLocks/>
        </xdr:cNvSpPr>
      </xdr:nvSpPr>
      <xdr:spPr>
        <a:xfrm flipV="1">
          <a:off x="1809750" y="191166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115</xdr:row>
      <xdr:rowOff>66675</xdr:rowOff>
    </xdr:from>
    <xdr:to>
      <xdr:col>4</xdr:col>
      <xdr:colOff>542925</xdr:colOff>
      <xdr:row>115</xdr:row>
      <xdr:rowOff>66675</xdr:rowOff>
    </xdr:to>
    <xdr:sp>
      <xdr:nvSpPr>
        <xdr:cNvPr id="29" name="直線コネクタ 43"/>
        <xdr:cNvSpPr>
          <a:spLocks/>
        </xdr:cNvSpPr>
      </xdr:nvSpPr>
      <xdr:spPr>
        <a:xfrm flipV="1">
          <a:off x="1809750" y="194786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119</xdr:row>
      <xdr:rowOff>66675</xdr:rowOff>
    </xdr:from>
    <xdr:to>
      <xdr:col>4</xdr:col>
      <xdr:colOff>542925</xdr:colOff>
      <xdr:row>119</xdr:row>
      <xdr:rowOff>66675</xdr:rowOff>
    </xdr:to>
    <xdr:sp>
      <xdr:nvSpPr>
        <xdr:cNvPr id="30" name="直線コネクタ 45"/>
        <xdr:cNvSpPr>
          <a:spLocks/>
        </xdr:cNvSpPr>
      </xdr:nvSpPr>
      <xdr:spPr>
        <a:xfrm flipV="1">
          <a:off x="1809750" y="20202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111</xdr:row>
      <xdr:rowOff>57150</xdr:rowOff>
    </xdr:from>
    <xdr:to>
      <xdr:col>4</xdr:col>
      <xdr:colOff>685800</xdr:colOff>
      <xdr:row>111</xdr:row>
      <xdr:rowOff>57150</xdr:rowOff>
    </xdr:to>
    <xdr:sp>
      <xdr:nvSpPr>
        <xdr:cNvPr id="31" name="直線コネクタ 46"/>
        <xdr:cNvSpPr>
          <a:spLocks/>
        </xdr:cNvSpPr>
      </xdr:nvSpPr>
      <xdr:spPr>
        <a:xfrm flipV="1">
          <a:off x="1933575" y="18745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115</xdr:row>
      <xdr:rowOff>76200</xdr:rowOff>
    </xdr:from>
    <xdr:to>
      <xdr:col>4</xdr:col>
      <xdr:colOff>704850</xdr:colOff>
      <xdr:row>115</xdr:row>
      <xdr:rowOff>76200</xdr:rowOff>
    </xdr:to>
    <xdr:sp>
      <xdr:nvSpPr>
        <xdr:cNvPr id="32" name="直線コネクタ 47"/>
        <xdr:cNvSpPr>
          <a:spLocks/>
        </xdr:cNvSpPr>
      </xdr:nvSpPr>
      <xdr:spPr>
        <a:xfrm flipV="1">
          <a:off x="1962150" y="19488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113</xdr:row>
      <xdr:rowOff>66675</xdr:rowOff>
    </xdr:from>
    <xdr:to>
      <xdr:col>4</xdr:col>
      <xdr:colOff>685800</xdr:colOff>
      <xdr:row>113</xdr:row>
      <xdr:rowOff>66675</xdr:rowOff>
    </xdr:to>
    <xdr:sp>
      <xdr:nvSpPr>
        <xdr:cNvPr id="33" name="直線コネクタ 48"/>
        <xdr:cNvSpPr>
          <a:spLocks/>
        </xdr:cNvSpPr>
      </xdr:nvSpPr>
      <xdr:spPr>
        <a:xfrm flipV="1">
          <a:off x="1933575" y="19116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119</xdr:row>
      <xdr:rowOff>66675</xdr:rowOff>
    </xdr:from>
    <xdr:to>
      <xdr:col>4</xdr:col>
      <xdr:colOff>695325</xdr:colOff>
      <xdr:row>119</xdr:row>
      <xdr:rowOff>66675</xdr:rowOff>
    </xdr:to>
    <xdr:sp>
      <xdr:nvSpPr>
        <xdr:cNvPr id="34" name="直線コネクタ 50"/>
        <xdr:cNvSpPr>
          <a:spLocks/>
        </xdr:cNvSpPr>
      </xdr:nvSpPr>
      <xdr:spPr>
        <a:xfrm>
          <a:off x="1962150" y="20202525"/>
          <a:ext cx="85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306</xdr:row>
      <xdr:rowOff>66675</xdr:rowOff>
    </xdr:from>
    <xdr:to>
      <xdr:col>4</xdr:col>
      <xdr:colOff>542925</xdr:colOff>
      <xdr:row>306</xdr:row>
      <xdr:rowOff>66675</xdr:rowOff>
    </xdr:to>
    <xdr:sp>
      <xdr:nvSpPr>
        <xdr:cNvPr id="35" name="直線コネクタ 51"/>
        <xdr:cNvSpPr>
          <a:spLocks/>
        </xdr:cNvSpPr>
      </xdr:nvSpPr>
      <xdr:spPr>
        <a:xfrm flipV="1">
          <a:off x="1809750" y="49120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308</xdr:row>
      <xdr:rowOff>66675</xdr:rowOff>
    </xdr:from>
    <xdr:to>
      <xdr:col>4</xdr:col>
      <xdr:colOff>542925</xdr:colOff>
      <xdr:row>308</xdr:row>
      <xdr:rowOff>66675</xdr:rowOff>
    </xdr:to>
    <xdr:sp>
      <xdr:nvSpPr>
        <xdr:cNvPr id="36" name="直線コネクタ 52"/>
        <xdr:cNvSpPr>
          <a:spLocks/>
        </xdr:cNvSpPr>
      </xdr:nvSpPr>
      <xdr:spPr>
        <a:xfrm flipV="1">
          <a:off x="1809750" y="49501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310</xdr:row>
      <xdr:rowOff>66675</xdr:rowOff>
    </xdr:from>
    <xdr:to>
      <xdr:col>4</xdr:col>
      <xdr:colOff>542925</xdr:colOff>
      <xdr:row>310</xdr:row>
      <xdr:rowOff>66675</xdr:rowOff>
    </xdr:to>
    <xdr:sp>
      <xdr:nvSpPr>
        <xdr:cNvPr id="37" name="直線コネクタ 53"/>
        <xdr:cNvSpPr>
          <a:spLocks/>
        </xdr:cNvSpPr>
      </xdr:nvSpPr>
      <xdr:spPr>
        <a:xfrm flipV="1">
          <a:off x="1809750" y="49882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312</xdr:row>
      <xdr:rowOff>66675</xdr:rowOff>
    </xdr:from>
    <xdr:to>
      <xdr:col>4</xdr:col>
      <xdr:colOff>542925</xdr:colOff>
      <xdr:row>312</xdr:row>
      <xdr:rowOff>66675</xdr:rowOff>
    </xdr:to>
    <xdr:sp>
      <xdr:nvSpPr>
        <xdr:cNvPr id="38" name="直線コネクタ 54"/>
        <xdr:cNvSpPr>
          <a:spLocks/>
        </xdr:cNvSpPr>
      </xdr:nvSpPr>
      <xdr:spPr>
        <a:xfrm flipV="1">
          <a:off x="1809750" y="50263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314</xdr:row>
      <xdr:rowOff>66675</xdr:rowOff>
    </xdr:from>
    <xdr:to>
      <xdr:col>4</xdr:col>
      <xdr:colOff>542925</xdr:colOff>
      <xdr:row>314</xdr:row>
      <xdr:rowOff>66675</xdr:rowOff>
    </xdr:to>
    <xdr:sp>
      <xdr:nvSpPr>
        <xdr:cNvPr id="39" name="直線コネクタ 55"/>
        <xdr:cNvSpPr>
          <a:spLocks/>
        </xdr:cNvSpPr>
      </xdr:nvSpPr>
      <xdr:spPr>
        <a:xfrm flipV="1">
          <a:off x="1809750" y="5064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306</xdr:row>
      <xdr:rowOff>38100</xdr:rowOff>
    </xdr:from>
    <xdr:to>
      <xdr:col>4</xdr:col>
      <xdr:colOff>695325</xdr:colOff>
      <xdr:row>306</xdr:row>
      <xdr:rowOff>38100</xdr:rowOff>
    </xdr:to>
    <xdr:sp>
      <xdr:nvSpPr>
        <xdr:cNvPr id="40" name="直線コネクタ 56"/>
        <xdr:cNvSpPr>
          <a:spLocks/>
        </xdr:cNvSpPr>
      </xdr:nvSpPr>
      <xdr:spPr>
        <a:xfrm flipV="1">
          <a:off x="1943100" y="49091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308</xdr:row>
      <xdr:rowOff>38100</xdr:rowOff>
    </xdr:from>
    <xdr:to>
      <xdr:col>4</xdr:col>
      <xdr:colOff>695325</xdr:colOff>
      <xdr:row>308</xdr:row>
      <xdr:rowOff>38100</xdr:rowOff>
    </xdr:to>
    <xdr:sp>
      <xdr:nvSpPr>
        <xdr:cNvPr id="41" name="直線コネクタ 57"/>
        <xdr:cNvSpPr>
          <a:spLocks/>
        </xdr:cNvSpPr>
      </xdr:nvSpPr>
      <xdr:spPr>
        <a:xfrm>
          <a:off x="1971675" y="49472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314</xdr:row>
      <xdr:rowOff>47625</xdr:rowOff>
    </xdr:from>
    <xdr:to>
      <xdr:col>4</xdr:col>
      <xdr:colOff>676275</xdr:colOff>
      <xdr:row>314</xdr:row>
      <xdr:rowOff>47625</xdr:rowOff>
    </xdr:to>
    <xdr:sp>
      <xdr:nvSpPr>
        <xdr:cNvPr id="42" name="直線コネクタ 58"/>
        <xdr:cNvSpPr>
          <a:spLocks/>
        </xdr:cNvSpPr>
      </xdr:nvSpPr>
      <xdr:spPr>
        <a:xfrm flipV="1">
          <a:off x="1933575" y="5062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312</xdr:row>
      <xdr:rowOff>47625</xdr:rowOff>
    </xdr:from>
    <xdr:to>
      <xdr:col>4</xdr:col>
      <xdr:colOff>676275</xdr:colOff>
      <xdr:row>312</xdr:row>
      <xdr:rowOff>47625</xdr:rowOff>
    </xdr:to>
    <xdr:sp>
      <xdr:nvSpPr>
        <xdr:cNvPr id="43" name="直線コネクタ 59"/>
        <xdr:cNvSpPr>
          <a:spLocks/>
        </xdr:cNvSpPr>
      </xdr:nvSpPr>
      <xdr:spPr>
        <a:xfrm>
          <a:off x="1971675" y="50244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310</xdr:row>
      <xdr:rowOff>38100</xdr:rowOff>
    </xdr:from>
    <xdr:to>
      <xdr:col>4</xdr:col>
      <xdr:colOff>685800</xdr:colOff>
      <xdr:row>310</xdr:row>
      <xdr:rowOff>38100</xdr:rowOff>
    </xdr:to>
    <xdr:sp>
      <xdr:nvSpPr>
        <xdr:cNvPr id="44" name="直線コネクタ 60"/>
        <xdr:cNvSpPr>
          <a:spLocks/>
        </xdr:cNvSpPr>
      </xdr:nvSpPr>
      <xdr:spPr>
        <a:xfrm>
          <a:off x="1981200" y="49853850"/>
          <a:ext cx="57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325</xdr:row>
      <xdr:rowOff>66675</xdr:rowOff>
    </xdr:from>
    <xdr:to>
      <xdr:col>4</xdr:col>
      <xdr:colOff>542925</xdr:colOff>
      <xdr:row>325</xdr:row>
      <xdr:rowOff>66675</xdr:rowOff>
    </xdr:to>
    <xdr:sp>
      <xdr:nvSpPr>
        <xdr:cNvPr id="45" name="直線コネクタ 61"/>
        <xdr:cNvSpPr>
          <a:spLocks/>
        </xdr:cNvSpPr>
      </xdr:nvSpPr>
      <xdr:spPr>
        <a:xfrm flipV="1">
          <a:off x="1809750" y="52406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327</xdr:row>
      <xdr:rowOff>66675</xdr:rowOff>
    </xdr:from>
    <xdr:to>
      <xdr:col>4</xdr:col>
      <xdr:colOff>542925</xdr:colOff>
      <xdr:row>327</xdr:row>
      <xdr:rowOff>66675</xdr:rowOff>
    </xdr:to>
    <xdr:sp>
      <xdr:nvSpPr>
        <xdr:cNvPr id="46" name="直線コネクタ 62"/>
        <xdr:cNvSpPr>
          <a:spLocks/>
        </xdr:cNvSpPr>
      </xdr:nvSpPr>
      <xdr:spPr>
        <a:xfrm flipV="1">
          <a:off x="1809750" y="52768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329</xdr:row>
      <xdr:rowOff>66675</xdr:rowOff>
    </xdr:from>
    <xdr:to>
      <xdr:col>4</xdr:col>
      <xdr:colOff>542925</xdr:colOff>
      <xdr:row>329</xdr:row>
      <xdr:rowOff>66675</xdr:rowOff>
    </xdr:to>
    <xdr:sp>
      <xdr:nvSpPr>
        <xdr:cNvPr id="47" name="直線コネクタ 63"/>
        <xdr:cNvSpPr>
          <a:spLocks/>
        </xdr:cNvSpPr>
      </xdr:nvSpPr>
      <xdr:spPr>
        <a:xfrm flipV="1">
          <a:off x="1809750" y="5313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332</xdr:row>
      <xdr:rowOff>66675</xdr:rowOff>
    </xdr:from>
    <xdr:to>
      <xdr:col>4</xdr:col>
      <xdr:colOff>542925</xdr:colOff>
      <xdr:row>332</xdr:row>
      <xdr:rowOff>66675</xdr:rowOff>
    </xdr:to>
    <xdr:sp>
      <xdr:nvSpPr>
        <xdr:cNvPr id="48" name="直線コネクタ 64"/>
        <xdr:cNvSpPr>
          <a:spLocks/>
        </xdr:cNvSpPr>
      </xdr:nvSpPr>
      <xdr:spPr>
        <a:xfrm flipV="1">
          <a:off x="1809750" y="53654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334</xdr:row>
      <xdr:rowOff>66675</xdr:rowOff>
    </xdr:from>
    <xdr:to>
      <xdr:col>4</xdr:col>
      <xdr:colOff>542925</xdr:colOff>
      <xdr:row>334</xdr:row>
      <xdr:rowOff>66675</xdr:rowOff>
    </xdr:to>
    <xdr:sp>
      <xdr:nvSpPr>
        <xdr:cNvPr id="49" name="直線コネクタ 65"/>
        <xdr:cNvSpPr>
          <a:spLocks/>
        </xdr:cNvSpPr>
      </xdr:nvSpPr>
      <xdr:spPr>
        <a:xfrm flipV="1">
          <a:off x="1809750" y="53997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325</xdr:row>
      <xdr:rowOff>38100</xdr:rowOff>
    </xdr:from>
    <xdr:to>
      <xdr:col>4</xdr:col>
      <xdr:colOff>695325</xdr:colOff>
      <xdr:row>325</xdr:row>
      <xdr:rowOff>38100</xdr:rowOff>
    </xdr:to>
    <xdr:sp>
      <xdr:nvSpPr>
        <xdr:cNvPr id="50" name="直線コネクタ 66"/>
        <xdr:cNvSpPr>
          <a:spLocks/>
        </xdr:cNvSpPr>
      </xdr:nvSpPr>
      <xdr:spPr>
        <a:xfrm flipV="1">
          <a:off x="1943100" y="52377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327</xdr:row>
      <xdr:rowOff>38100</xdr:rowOff>
    </xdr:from>
    <xdr:to>
      <xdr:col>4</xdr:col>
      <xdr:colOff>695325</xdr:colOff>
      <xdr:row>327</xdr:row>
      <xdr:rowOff>38100</xdr:rowOff>
    </xdr:to>
    <xdr:sp>
      <xdr:nvSpPr>
        <xdr:cNvPr id="51" name="直線コネクタ 67"/>
        <xdr:cNvSpPr>
          <a:spLocks/>
        </xdr:cNvSpPr>
      </xdr:nvSpPr>
      <xdr:spPr>
        <a:xfrm>
          <a:off x="1971675" y="52739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334</xdr:row>
      <xdr:rowOff>47625</xdr:rowOff>
    </xdr:from>
    <xdr:to>
      <xdr:col>4</xdr:col>
      <xdr:colOff>676275</xdr:colOff>
      <xdr:row>334</xdr:row>
      <xdr:rowOff>47625</xdr:rowOff>
    </xdr:to>
    <xdr:sp>
      <xdr:nvSpPr>
        <xdr:cNvPr id="52" name="直線コネクタ 68"/>
        <xdr:cNvSpPr>
          <a:spLocks/>
        </xdr:cNvSpPr>
      </xdr:nvSpPr>
      <xdr:spPr>
        <a:xfrm flipV="1">
          <a:off x="1933575" y="53978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332</xdr:row>
      <xdr:rowOff>47625</xdr:rowOff>
    </xdr:from>
    <xdr:to>
      <xdr:col>4</xdr:col>
      <xdr:colOff>676275</xdr:colOff>
      <xdr:row>332</xdr:row>
      <xdr:rowOff>47625</xdr:rowOff>
    </xdr:to>
    <xdr:sp>
      <xdr:nvSpPr>
        <xdr:cNvPr id="53" name="直線コネクタ 69"/>
        <xdr:cNvSpPr>
          <a:spLocks/>
        </xdr:cNvSpPr>
      </xdr:nvSpPr>
      <xdr:spPr>
        <a:xfrm>
          <a:off x="1971675" y="536352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329</xdr:row>
      <xdr:rowOff>38100</xdr:rowOff>
    </xdr:from>
    <xdr:to>
      <xdr:col>4</xdr:col>
      <xdr:colOff>685800</xdr:colOff>
      <xdr:row>329</xdr:row>
      <xdr:rowOff>38100</xdr:rowOff>
    </xdr:to>
    <xdr:sp>
      <xdr:nvSpPr>
        <xdr:cNvPr id="54" name="直線コネクタ 71"/>
        <xdr:cNvSpPr>
          <a:spLocks/>
        </xdr:cNvSpPr>
      </xdr:nvSpPr>
      <xdr:spPr>
        <a:xfrm>
          <a:off x="1981200" y="53101875"/>
          <a:ext cx="57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98</xdr:row>
      <xdr:rowOff>66675</xdr:rowOff>
    </xdr:from>
    <xdr:to>
      <xdr:col>4</xdr:col>
      <xdr:colOff>542925</xdr:colOff>
      <xdr:row>98</xdr:row>
      <xdr:rowOff>66675</xdr:rowOff>
    </xdr:to>
    <xdr:sp>
      <xdr:nvSpPr>
        <xdr:cNvPr id="55" name="直線コネクタ 72"/>
        <xdr:cNvSpPr>
          <a:spLocks/>
        </xdr:cNvSpPr>
      </xdr:nvSpPr>
      <xdr:spPr>
        <a:xfrm flipV="1">
          <a:off x="1809750" y="164020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98</xdr:row>
      <xdr:rowOff>76200</xdr:rowOff>
    </xdr:from>
    <xdr:to>
      <xdr:col>4</xdr:col>
      <xdr:colOff>704850</xdr:colOff>
      <xdr:row>98</xdr:row>
      <xdr:rowOff>76200</xdr:rowOff>
    </xdr:to>
    <xdr:sp>
      <xdr:nvSpPr>
        <xdr:cNvPr id="56" name="直線コネクタ 73"/>
        <xdr:cNvSpPr>
          <a:spLocks/>
        </xdr:cNvSpPr>
      </xdr:nvSpPr>
      <xdr:spPr>
        <a:xfrm flipV="1">
          <a:off x="1962150" y="16411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117</xdr:row>
      <xdr:rowOff>66675</xdr:rowOff>
    </xdr:from>
    <xdr:to>
      <xdr:col>4</xdr:col>
      <xdr:colOff>542925</xdr:colOff>
      <xdr:row>117</xdr:row>
      <xdr:rowOff>66675</xdr:rowOff>
    </xdr:to>
    <xdr:sp>
      <xdr:nvSpPr>
        <xdr:cNvPr id="57" name="直線コネクタ 74"/>
        <xdr:cNvSpPr>
          <a:spLocks/>
        </xdr:cNvSpPr>
      </xdr:nvSpPr>
      <xdr:spPr>
        <a:xfrm flipV="1">
          <a:off x="1809750" y="19840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117</xdr:row>
      <xdr:rowOff>76200</xdr:rowOff>
    </xdr:from>
    <xdr:to>
      <xdr:col>4</xdr:col>
      <xdr:colOff>704850</xdr:colOff>
      <xdr:row>117</xdr:row>
      <xdr:rowOff>76200</xdr:rowOff>
    </xdr:to>
    <xdr:sp>
      <xdr:nvSpPr>
        <xdr:cNvPr id="58" name="直線コネクタ 75"/>
        <xdr:cNvSpPr>
          <a:spLocks/>
        </xdr:cNvSpPr>
      </xdr:nvSpPr>
      <xdr:spPr>
        <a:xfrm flipV="1">
          <a:off x="1962150" y="19850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64</xdr:row>
      <xdr:rowOff>66675</xdr:rowOff>
    </xdr:from>
    <xdr:to>
      <xdr:col>2</xdr:col>
      <xdr:colOff>361950</xdr:colOff>
      <xdr:row>64</xdr:row>
      <xdr:rowOff>66675</xdr:rowOff>
    </xdr:to>
    <xdr:sp>
      <xdr:nvSpPr>
        <xdr:cNvPr id="59" name="直線コネクタ 80"/>
        <xdr:cNvSpPr>
          <a:spLocks/>
        </xdr:cNvSpPr>
      </xdr:nvSpPr>
      <xdr:spPr>
        <a:xfrm flipV="1">
          <a:off x="6953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64</xdr:row>
      <xdr:rowOff>66675</xdr:rowOff>
    </xdr:from>
    <xdr:to>
      <xdr:col>2</xdr:col>
      <xdr:colOff>361950</xdr:colOff>
      <xdr:row>64</xdr:row>
      <xdr:rowOff>66675</xdr:rowOff>
    </xdr:to>
    <xdr:sp>
      <xdr:nvSpPr>
        <xdr:cNvPr id="60" name="直線コネクタ 81"/>
        <xdr:cNvSpPr>
          <a:spLocks/>
        </xdr:cNvSpPr>
      </xdr:nvSpPr>
      <xdr:spPr>
        <a:xfrm>
          <a:off x="695325" y="10448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278</xdr:row>
      <xdr:rowOff>66675</xdr:rowOff>
    </xdr:from>
    <xdr:to>
      <xdr:col>2</xdr:col>
      <xdr:colOff>361950</xdr:colOff>
      <xdr:row>278</xdr:row>
      <xdr:rowOff>66675</xdr:rowOff>
    </xdr:to>
    <xdr:sp>
      <xdr:nvSpPr>
        <xdr:cNvPr id="61" name="直線コネクタ 82"/>
        <xdr:cNvSpPr>
          <a:spLocks/>
        </xdr:cNvSpPr>
      </xdr:nvSpPr>
      <xdr:spPr>
        <a:xfrm flipV="1">
          <a:off x="695325" y="448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278</xdr:row>
      <xdr:rowOff>66675</xdr:rowOff>
    </xdr:from>
    <xdr:to>
      <xdr:col>2</xdr:col>
      <xdr:colOff>361950</xdr:colOff>
      <xdr:row>278</xdr:row>
      <xdr:rowOff>66675</xdr:rowOff>
    </xdr:to>
    <xdr:sp>
      <xdr:nvSpPr>
        <xdr:cNvPr id="62" name="直線コネクタ 83"/>
        <xdr:cNvSpPr>
          <a:spLocks/>
        </xdr:cNvSpPr>
      </xdr:nvSpPr>
      <xdr:spPr>
        <a:xfrm>
          <a:off x="695325" y="448056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145</xdr:row>
      <xdr:rowOff>9525</xdr:rowOff>
    </xdr:from>
    <xdr:to>
      <xdr:col>9</xdr:col>
      <xdr:colOff>285750</xdr:colOff>
      <xdr:row>163</xdr:row>
      <xdr:rowOff>57150</xdr:rowOff>
    </xdr:to>
    <xdr:graphicFrame>
      <xdr:nvGraphicFramePr>
        <xdr:cNvPr id="63" name="グラフ 87"/>
        <xdr:cNvGraphicFramePr/>
      </xdr:nvGraphicFramePr>
      <xdr:xfrm>
        <a:off x="76200" y="24212550"/>
        <a:ext cx="36195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165</xdr:row>
      <xdr:rowOff>9525</xdr:rowOff>
    </xdr:from>
    <xdr:to>
      <xdr:col>10</xdr:col>
      <xdr:colOff>0</xdr:colOff>
      <xdr:row>182</xdr:row>
      <xdr:rowOff>47625</xdr:rowOff>
    </xdr:to>
    <xdr:graphicFrame>
      <xdr:nvGraphicFramePr>
        <xdr:cNvPr id="64" name="グラフ 90"/>
        <xdr:cNvGraphicFramePr/>
      </xdr:nvGraphicFramePr>
      <xdr:xfrm>
        <a:off x="104775" y="27070050"/>
        <a:ext cx="36195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183</xdr:row>
      <xdr:rowOff>209550</xdr:rowOff>
    </xdr:from>
    <xdr:to>
      <xdr:col>9</xdr:col>
      <xdr:colOff>285750</xdr:colOff>
      <xdr:row>197</xdr:row>
      <xdr:rowOff>123825</xdr:rowOff>
    </xdr:to>
    <xdr:graphicFrame>
      <xdr:nvGraphicFramePr>
        <xdr:cNvPr id="65" name="グラフ 92"/>
        <xdr:cNvGraphicFramePr/>
      </xdr:nvGraphicFramePr>
      <xdr:xfrm>
        <a:off x="85725" y="29784675"/>
        <a:ext cx="3609975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361</xdr:row>
      <xdr:rowOff>38100</xdr:rowOff>
    </xdr:from>
    <xdr:to>
      <xdr:col>9</xdr:col>
      <xdr:colOff>314325</xdr:colOff>
      <xdr:row>374</xdr:row>
      <xdr:rowOff>76200</xdr:rowOff>
    </xdr:to>
    <xdr:graphicFrame>
      <xdr:nvGraphicFramePr>
        <xdr:cNvPr id="66" name="グラフ 93"/>
        <xdr:cNvGraphicFramePr/>
      </xdr:nvGraphicFramePr>
      <xdr:xfrm>
        <a:off x="123825" y="58178700"/>
        <a:ext cx="3600450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380</xdr:row>
      <xdr:rowOff>66675</xdr:rowOff>
    </xdr:from>
    <xdr:to>
      <xdr:col>9</xdr:col>
      <xdr:colOff>304800</xdr:colOff>
      <xdr:row>395</xdr:row>
      <xdr:rowOff>123825</xdr:rowOff>
    </xdr:to>
    <xdr:graphicFrame>
      <xdr:nvGraphicFramePr>
        <xdr:cNvPr id="67" name="グラフ 94"/>
        <xdr:cNvGraphicFramePr/>
      </xdr:nvGraphicFramePr>
      <xdr:xfrm>
        <a:off x="85725" y="61102875"/>
        <a:ext cx="3629025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400</xdr:row>
      <xdr:rowOff>19050</xdr:rowOff>
    </xdr:from>
    <xdr:to>
      <xdr:col>9</xdr:col>
      <xdr:colOff>304800</xdr:colOff>
      <xdr:row>416</xdr:row>
      <xdr:rowOff>142875</xdr:rowOff>
    </xdr:to>
    <xdr:graphicFrame>
      <xdr:nvGraphicFramePr>
        <xdr:cNvPr id="68" name="グラフ 95"/>
        <xdr:cNvGraphicFramePr/>
      </xdr:nvGraphicFramePr>
      <xdr:xfrm>
        <a:off x="114300" y="64103250"/>
        <a:ext cx="3600450" cy="2562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361950</xdr:colOff>
      <xdr:row>278</xdr:row>
      <xdr:rowOff>66675</xdr:rowOff>
    </xdr:from>
    <xdr:to>
      <xdr:col>2</xdr:col>
      <xdr:colOff>361950</xdr:colOff>
      <xdr:row>278</xdr:row>
      <xdr:rowOff>66675</xdr:rowOff>
    </xdr:to>
    <xdr:sp>
      <xdr:nvSpPr>
        <xdr:cNvPr id="69" name="直線コネクタ 96"/>
        <xdr:cNvSpPr>
          <a:spLocks/>
        </xdr:cNvSpPr>
      </xdr:nvSpPr>
      <xdr:spPr>
        <a:xfrm flipV="1">
          <a:off x="695325" y="448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278</xdr:row>
      <xdr:rowOff>66675</xdr:rowOff>
    </xdr:from>
    <xdr:to>
      <xdr:col>2</xdr:col>
      <xdr:colOff>361950</xdr:colOff>
      <xdr:row>278</xdr:row>
      <xdr:rowOff>66675</xdr:rowOff>
    </xdr:to>
    <xdr:sp>
      <xdr:nvSpPr>
        <xdr:cNvPr id="70" name="直線コネクタ 97"/>
        <xdr:cNvSpPr>
          <a:spLocks/>
        </xdr:cNvSpPr>
      </xdr:nvSpPr>
      <xdr:spPr>
        <a:xfrm>
          <a:off x="695325" y="448056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B458"/>
  <sheetViews>
    <sheetView tabSelected="1" zoomScalePageLayoutView="0" workbookViewId="0" topLeftCell="A432">
      <selection activeCell="R17" sqref="R17"/>
    </sheetView>
  </sheetViews>
  <sheetFormatPr defaultColWidth="9.140625" defaultRowHeight="15"/>
  <cols>
    <col min="1" max="1" width="1.421875" style="0" customWidth="1"/>
    <col min="2" max="2" width="3.57421875" style="0" customWidth="1"/>
    <col min="3" max="3" width="5.421875" style="0" customWidth="1"/>
    <col min="4" max="4" width="9.8515625" style="0" customWidth="1"/>
    <col min="5" max="5" width="12.00390625" style="0" customWidth="1"/>
    <col min="6" max="13" width="4.7109375" style="0" customWidth="1"/>
    <col min="14" max="16" width="5.00390625" style="0" customWidth="1"/>
    <col min="18" max="27" width="5.421875" style="0" customWidth="1"/>
  </cols>
  <sheetData>
    <row r="1" spans="3:16" ht="15.75" customHeight="1">
      <c r="C1" s="289" t="s">
        <v>219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2:17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91" t="s">
        <v>250</v>
      </c>
      <c r="M2" s="291"/>
      <c r="N2" s="291"/>
      <c r="O2" s="291"/>
      <c r="P2" s="291"/>
      <c r="Q2" s="6"/>
    </row>
    <row r="3" spans="1:17" ht="12.75" customHeight="1">
      <c r="A3" s="2"/>
      <c r="B3" s="8"/>
      <c r="C3" s="294" t="s">
        <v>2</v>
      </c>
      <c r="D3" s="294" t="s">
        <v>3</v>
      </c>
      <c r="E3" s="22" t="s">
        <v>14</v>
      </c>
      <c r="F3" s="303" t="s">
        <v>4</v>
      </c>
      <c r="G3" s="304"/>
      <c r="H3" s="292" t="s">
        <v>5</v>
      </c>
      <c r="I3" s="304"/>
      <c r="J3" s="292" t="s">
        <v>6</v>
      </c>
      <c r="K3" s="304"/>
      <c r="L3" s="292" t="s">
        <v>7</v>
      </c>
      <c r="M3" s="293"/>
      <c r="N3" s="292" t="s">
        <v>8</v>
      </c>
      <c r="O3" s="293"/>
      <c r="P3" s="259" t="s">
        <v>11</v>
      </c>
      <c r="Q3" s="6"/>
    </row>
    <row r="4" spans="1:17" ht="12.75" customHeight="1">
      <c r="A4" s="2"/>
      <c r="B4" s="3"/>
      <c r="C4" s="295"/>
      <c r="D4" s="295"/>
      <c r="E4" s="23" t="s">
        <v>15</v>
      </c>
      <c r="F4" s="39" t="s">
        <v>9</v>
      </c>
      <c r="G4" s="15" t="s">
        <v>10</v>
      </c>
      <c r="H4" s="39" t="s">
        <v>9</v>
      </c>
      <c r="I4" s="15" t="s">
        <v>10</v>
      </c>
      <c r="J4" s="39" t="s">
        <v>9</v>
      </c>
      <c r="K4" s="15" t="s">
        <v>10</v>
      </c>
      <c r="L4" s="39" t="s">
        <v>9</v>
      </c>
      <c r="M4" s="45" t="s">
        <v>10</v>
      </c>
      <c r="N4" s="119" t="s">
        <v>9</v>
      </c>
      <c r="O4" s="45" t="s">
        <v>10</v>
      </c>
      <c r="P4" s="262"/>
      <c r="Q4" s="6"/>
    </row>
    <row r="5" spans="1:16" ht="12.75" customHeight="1">
      <c r="A5" s="2"/>
      <c r="B5" s="28">
        <v>1</v>
      </c>
      <c r="C5" s="302" t="s">
        <v>12</v>
      </c>
      <c r="D5" s="301" t="s">
        <v>71</v>
      </c>
      <c r="E5" s="28" t="s">
        <v>0</v>
      </c>
      <c r="F5" s="31">
        <v>2</v>
      </c>
      <c r="G5" s="30">
        <v>8</v>
      </c>
      <c r="H5" s="31">
        <v>2</v>
      </c>
      <c r="I5" s="30">
        <v>5</v>
      </c>
      <c r="J5" s="31">
        <v>8</v>
      </c>
      <c r="K5" s="30">
        <v>0</v>
      </c>
      <c r="L5" s="31">
        <v>5</v>
      </c>
      <c r="M5" s="46">
        <v>6</v>
      </c>
      <c r="N5" s="120">
        <f aca="true" t="shared" si="0" ref="N5:O7">SUM(F5+H5+J5+L5)</f>
        <v>17</v>
      </c>
      <c r="O5" s="46">
        <f t="shared" si="0"/>
        <v>19</v>
      </c>
      <c r="P5" s="68" t="s">
        <v>24</v>
      </c>
    </row>
    <row r="6" spans="1:16" ht="12.75" customHeight="1">
      <c r="A6" s="2"/>
      <c r="B6" s="37">
        <v>2</v>
      </c>
      <c r="C6" s="297"/>
      <c r="D6" s="294"/>
      <c r="E6" s="37" t="s">
        <v>16</v>
      </c>
      <c r="F6" s="118">
        <v>3</v>
      </c>
      <c r="G6" s="41">
        <v>14</v>
      </c>
      <c r="H6" s="118">
        <v>11</v>
      </c>
      <c r="I6" s="41">
        <v>6</v>
      </c>
      <c r="J6" s="118">
        <v>1</v>
      </c>
      <c r="K6" s="41">
        <v>9</v>
      </c>
      <c r="L6" s="118">
        <v>6</v>
      </c>
      <c r="M6" s="47">
        <v>7</v>
      </c>
      <c r="N6" s="121">
        <f t="shared" si="0"/>
        <v>21</v>
      </c>
      <c r="O6" s="47">
        <f t="shared" si="0"/>
        <v>36</v>
      </c>
      <c r="P6" s="70" t="s">
        <v>24</v>
      </c>
    </row>
    <row r="7" spans="1:16" ht="12.75" customHeight="1">
      <c r="A7" s="2"/>
      <c r="B7" s="3">
        <v>3</v>
      </c>
      <c r="C7" s="300"/>
      <c r="D7" s="295"/>
      <c r="E7" s="3" t="s">
        <v>1</v>
      </c>
      <c r="F7" s="34">
        <v>4</v>
      </c>
      <c r="G7" s="15">
        <v>5</v>
      </c>
      <c r="H7" s="34">
        <v>8</v>
      </c>
      <c r="I7" s="15">
        <v>6</v>
      </c>
      <c r="J7" s="34">
        <v>4</v>
      </c>
      <c r="K7" s="15">
        <v>22</v>
      </c>
      <c r="L7" s="34">
        <v>8</v>
      </c>
      <c r="M7" s="48">
        <v>11</v>
      </c>
      <c r="N7" s="122">
        <f t="shared" si="0"/>
        <v>24</v>
      </c>
      <c r="O7" s="48">
        <f t="shared" si="0"/>
        <v>44</v>
      </c>
      <c r="P7" s="27" t="s">
        <v>24</v>
      </c>
    </row>
    <row r="8" spans="1:16" ht="12.75" customHeight="1">
      <c r="A8" s="2"/>
      <c r="B8" s="28">
        <v>4</v>
      </c>
      <c r="C8" s="297" t="s">
        <v>17</v>
      </c>
      <c r="D8" s="294" t="s">
        <v>13</v>
      </c>
      <c r="E8" s="28" t="s">
        <v>18</v>
      </c>
      <c r="F8" s="40">
        <v>4</v>
      </c>
      <c r="G8" s="38">
        <v>5</v>
      </c>
      <c r="H8" s="40">
        <v>6</v>
      </c>
      <c r="I8" s="38">
        <v>4</v>
      </c>
      <c r="J8" s="40">
        <v>10</v>
      </c>
      <c r="K8" s="38">
        <v>3</v>
      </c>
      <c r="L8" s="40">
        <v>2</v>
      </c>
      <c r="M8" s="54">
        <v>6</v>
      </c>
      <c r="N8" s="123">
        <f aca="true" t="shared" si="1" ref="N8:N63">SUM(F8+H8+J8+L8)</f>
        <v>22</v>
      </c>
      <c r="O8" s="54">
        <f aca="true" t="shared" si="2" ref="O8:O63">SUM(G8+I8+K8+M8)</f>
        <v>18</v>
      </c>
      <c r="P8" s="71" t="s">
        <v>25</v>
      </c>
    </row>
    <row r="9" spans="1:16" ht="12.75" customHeight="1">
      <c r="A9" s="2"/>
      <c r="B9" s="37">
        <v>5</v>
      </c>
      <c r="C9" s="297"/>
      <c r="D9" s="294"/>
      <c r="E9" s="37" t="s">
        <v>19</v>
      </c>
      <c r="F9" s="118">
        <v>0</v>
      </c>
      <c r="G9" s="41">
        <v>10</v>
      </c>
      <c r="H9" s="118">
        <v>6</v>
      </c>
      <c r="I9" s="41">
        <v>2</v>
      </c>
      <c r="J9" s="118">
        <v>6</v>
      </c>
      <c r="K9" s="41">
        <v>11</v>
      </c>
      <c r="L9" s="118">
        <v>0</v>
      </c>
      <c r="M9" s="47">
        <v>24</v>
      </c>
      <c r="N9" s="121">
        <f t="shared" si="1"/>
        <v>12</v>
      </c>
      <c r="O9" s="47">
        <f t="shared" si="2"/>
        <v>47</v>
      </c>
      <c r="P9" s="70" t="s">
        <v>24</v>
      </c>
    </row>
    <row r="10" spans="1:16" ht="12.75" customHeight="1">
      <c r="A10" s="2"/>
      <c r="B10" s="3">
        <v>6</v>
      </c>
      <c r="C10" s="300"/>
      <c r="D10" s="295"/>
      <c r="E10" s="3" t="s">
        <v>20</v>
      </c>
      <c r="F10" s="34">
        <v>2</v>
      </c>
      <c r="G10" s="15">
        <v>15</v>
      </c>
      <c r="H10" s="34">
        <v>4</v>
      </c>
      <c r="I10" s="15">
        <v>13</v>
      </c>
      <c r="J10" s="34">
        <v>4</v>
      </c>
      <c r="K10" s="15">
        <v>26</v>
      </c>
      <c r="L10" s="34">
        <v>0</v>
      </c>
      <c r="M10" s="48">
        <v>20</v>
      </c>
      <c r="N10" s="122">
        <f t="shared" si="1"/>
        <v>10</v>
      </c>
      <c r="O10" s="48">
        <f t="shared" si="2"/>
        <v>74</v>
      </c>
      <c r="P10" s="27" t="s">
        <v>24</v>
      </c>
    </row>
    <row r="11" spans="1:16" ht="12.75" customHeight="1">
      <c r="A11" s="2"/>
      <c r="B11" s="28">
        <v>7</v>
      </c>
      <c r="C11" s="302" t="s">
        <v>21</v>
      </c>
      <c r="D11" s="301" t="s">
        <v>22</v>
      </c>
      <c r="E11" s="28" t="s">
        <v>23</v>
      </c>
      <c r="F11" s="31">
        <v>10</v>
      </c>
      <c r="G11" s="30">
        <v>12</v>
      </c>
      <c r="H11" s="31">
        <v>8</v>
      </c>
      <c r="I11" s="30">
        <v>15</v>
      </c>
      <c r="J11" s="31">
        <v>8</v>
      </c>
      <c r="K11" s="30">
        <v>9</v>
      </c>
      <c r="L11" s="31">
        <v>13</v>
      </c>
      <c r="M11" s="46">
        <v>13</v>
      </c>
      <c r="N11" s="120">
        <f t="shared" si="1"/>
        <v>39</v>
      </c>
      <c r="O11" s="46">
        <f t="shared" si="2"/>
        <v>49</v>
      </c>
      <c r="P11" s="68" t="s">
        <v>24</v>
      </c>
    </row>
    <row r="12" spans="1:16" ht="12.75" customHeight="1">
      <c r="A12" s="2"/>
      <c r="B12" s="3">
        <v>8</v>
      </c>
      <c r="C12" s="300"/>
      <c r="D12" s="295"/>
      <c r="E12" s="3" t="s">
        <v>1</v>
      </c>
      <c r="F12" s="34">
        <v>12</v>
      </c>
      <c r="G12" s="15">
        <v>2</v>
      </c>
      <c r="H12" s="34">
        <v>2</v>
      </c>
      <c r="I12" s="15">
        <v>6</v>
      </c>
      <c r="J12" s="34">
        <v>10</v>
      </c>
      <c r="K12" s="15">
        <v>5</v>
      </c>
      <c r="L12" s="34">
        <v>8</v>
      </c>
      <c r="M12" s="48">
        <v>15</v>
      </c>
      <c r="N12" s="122">
        <f t="shared" si="1"/>
        <v>32</v>
      </c>
      <c r="O12" s="48">
        <f t="shared" si="2"/>
        <v>28</v>
      </c>
      <c r="P12" s="27" t="s">
        <v>25</v>
      </c>
    </row>
    <row r="13" spans="1:16" ht="12.75" customHeight="1">
      <c r="A13" s="2"/>
      <c r="B13" s="28">
        <v>9</v>
      </c>
      <c r="C13" s="297" t="s">
        <v>26</v>
      </c>
      <c r="D13" s="294" t="s">
        <v>27</v>
      </c>
      <c r="E13" s="28" t="s">
        <v>28</v>
      </c>
      <c r="F13" s="31">
        <v>2</v>
      </c>
      <c r="G13" s="30">
        <v>29</v>
      </c>
      <c r="H13" s="31">
        <v>2</v>
      </c>
      <c r="I13" s="30">
        <v>8</v>
      </c>
      <c r="J13" s="31">
        <v>2</v>
      </c>
      <c r="K13" s="30">
        <v>21</v>
      </c>
      <c r="L13" s="31">
        <v>7</v>
      </c>
      <c r="M13" s="46">
        <v>7</v>
      </c>
      <c r="N13" s="120">
        <f t="shared" si="1"/>
        <v>13</v>
      </c>
      <c r="O13" s="46">
        <f t="shared" si="2"/>
        <v>65</v>
      </c>
      <c r="P13" s="68" t="s">
        <v>24</v>
      </c>
    </row>
    <row r="14" spans="1:16" ht="12.75" customHeight="1">
      <c r="A14" s="2"/>
      <c r="B14" s="3">
        <v>10</v>
      </c>
      <c r="C14" s="300"/>
      <c r="D14" s="295"/>
      <c r="E14" s="3" t="s">
        <v>29</v>
      </c>
      <c r="F14" s="34">
        <v>8</v>
      </c>
      <c r="G14" s="15">
        <v>6</v>
      </c>
      <c r="H14" s="34">
        <v>6</v>
      </c>
      <c r="I14" s="15">
        <v>6</v>
      </c>
      <c r="J14" s="34">
        <v>16</v>
      </c>
      <c r="K14" s="15">
        <v>8</v>
      </c>
      <c r="L14" s="34">
        <v>14</v>
      </c>
      <c r="M14" s="48">
        <v>8</v>
      </c>
      <c r="N14" s="122">
        <f t="shared" si="1"/>
        <v>44</v>
      </c>
      <c r="O14" s="48">
        <f t="shared" si="2"/>
        <v>28</v>
      </c>
      <c r="P14" s="27" t="s">
        <v>25</v>
      </c>
    </row>
    <row r="15" spans="1:16" ht="12.75" customHeight="1">
      <c r="A15" s="2"/>
      <c r="B15" s="24">
        <v>11</v>
      </c>
      <c r="C15" s="25" t="s">
        <v>30</v>
      </c>
      <c r="D15" s="13" t="s">
        <v>31</v>
      </c>
      <c r="E15" s="24" t="s">
        <v>32</v>
      </c>
      <c r="F15" s="39">
        <v>6</v>
      </c>
      <c r="G15" s="26">
        <v>17</v>
      </c>
      <c r="H15" s="39">
        <v>10</v>
      </c>
      <c r="I15" s="26">
        <v>5</v>
      </c>
      <c r="J15" s="39">
        <v>9</v>
      </c>
      <c r="K15" s="26">
        <v>10</v>
      </c>
      <c r="L15" s="39">
        <v>11</v>
      </c>
      <c r="M15" s="45">
        <v>11</v>
      </c>
      <c r="N15" s="119">
        <f t="shared" si="1"/>
        <v>36</v>
      </c>
      <c r="O15" s="45">
        <f t="shared" si="2"/>
        <v>43</v>
      </c>
      <c r="P15" s="11" t="s">
        <v>24</v>
      </c>
    </row>
    <row r="16" spans="1:16" ht="12.75" customHeight="1">
      <c r="A16" s="2"/>
      <c r="B16" s="28">
        <v>12</v>
      </c>
      <c r="C16" s="297" t="s">
        <v>33</v>
      </c>
      <c r="D16" s="294" t="s">
        <v>34</v>
      </c>
      <c r="E16" s="28" t="s">
        <v>29</v>
      </c>
      <c r="F16" s="31">
        <v>5</v>
      </c>
      <c r="G16" s="30">
        <v>2</v>
      </c>
      <c r="H16" s="31">
        <v>8</v>
      </c>
      <c r="I16" s="30">
        <v>0</v>
      </c>
      <c r="J16" s="31">
        <v>15</v>
      </c>
      <c r="K16" s="30">
        <v>2</v>
      </c>
      <c r="L16" s="31">
        <v>7</v>
      </c>
      <c r="M16" s="46">
        <v>11</v>
      </c>
      <c r="N16" s="120">
        <f t="shared" si="1"/>
        <v>35</v>
      </c>
      <c r="O16" s="46">
        <f t="shared" si="2"/>
        <v>15</v>
      </c>
      <c r="P16" s="68" t="s">
        <v>25</v>
      </c>
    </row>
    <row r="17" spans="1:18" ht="12.75" customHeight="1">
      <c r="A17" s="2"/>
      <c r="B17" s="3">
        <v>13</v>
      </c>
      <c r="C17" s="300"/>
      <c r="D17" s="295"/>
      <c r="E17" s="3" t="s">
        <v>35</v>
      </c>
      <c r="F17" s="34">
        <v>12</v>
      </c>
      <c r="G17" s="15">
        <v>2</v>
      </c>
      <c r="H17" s="34">
        <v>14</v>
      </c>
      <c r="I17" s="15">
        <v>6</v>
      </c>
      <c r="J17" s="34">
        <v>8</v>
      </c>
      <c r="K17" s="15">
        <v>8</v>
      </c>
      <c r="L17" s="34">
        <v>12</v>
      </c>
      <c r="M17" s="48">
        <v>6</v>
      </c>
      <c r="N17" s="122">
        <f t="shared" si="1"/>
        <v>46</v>
      </c>
      <c r="O17" s="48">
        <f t="shared" si="2"/>
        <v>22</v>
      </c>
      <c r="P17" s="27" t="s">
        <v>25</v>
      </c>
      <c r="R17" s="5"/>
    </row>
    <row r="18" spans="1:16" ht="12.75" customHeight="1">
      <c r="A18" s="2"/>
      <c r="B18" s="4">
        <v>14</v>
      </c>
      <c r="C18" s="297" t="s">
        <v>36</v>
      </c>
      <c r="D18" s="294" t="s">
        <v>37</v>
      </c>
      <c r="E18" s="28" t="s">
        <v>38</v>
      </c>
      <c r="F18" s="31">
        <v>5</v>
      </c>
      <c r="G18" s="30">
        <v>22</v>
      </c>
      <c r="H18" s="31">
        <v>3</v>
      </c>
      <c r="I18" s="30">
        <v>8</v>
      </c>
      <c r="J18" s="31">
        <v>0</v>
      </c>
      <c r="K18" s="30">
        <v>8</v>
      </c>
      <c r="L18" s="31">
        <v>10</v>
      </c>
      <c r="M18" s="46">
        <v>10</v>
      </c>
      <c r="N18" s="42">
        <f t="shared" si="1"/>
        <v>18</v>
      </c>
      <c r="O18" s="46">
        <f t="shared" si="2"/>
        <v>48</v>
      </c>
      <c r="P18" s="68" t="s">
        <v>24</v>
      </c>
    </row>
    <row r="19" spans="1:16" ht="12.75" customHeight="1">
      <c r="A19" s="2"/>
      <c r="B19" s="36">
        <v>15</v>
      </c>
      <c r="C19" s="300"/>
      <c r="D19" s="295"/>
      <c r="E19" s="3" t="s">
        <v>28</v>
      </c>
      <c r="F19" s="34">
        <v>0</v>
      </c>
      <c r="G19" s="15">
        <v>20</v>
      </c>
      <c r="H19" s="34">
        <v>1</v>
      </c>
      <c r="I19" s="15">
        <v>18</v>
      </c>
      <c r="J19" s="34">
        <v>2</v>
      </c>
      <c r="K19" s="15">
        <v>12</v>
      </c>
      <c r="L19" s="34">
        <v>13</v>
      </c>
      <c r="M19" s="48">
        <v>11</v>
      </c>
      <c r="N19" s="43">
        <f t="shared" si="1"/>
        <v>16</v>
      </c>
      <c r="O19" s="48">
        <f t="shared" si="2"/>
        <v>61</v>
      </c>
      <c r="P19" s="27" t="s">
        <v>24</v>
      </c>
    </row>
    <row r="20" spans="1:16" ht="12.75" customHeight="1">
      <c r="A20" s="2"/>
      <c r="B20" s="4">
        <v>16</v>
      </c>
      <c r="C20" s="297" t="s">
        <v>39</v>
      </c>
      <c r="D20" s="294" t="s">
        <v>37</v>
      </c>
      <c r="E20" s="7" t="s">
        <v>35</v>
      </c>
      <c r="F20" s="35">
        <v>6</v>
      </c>
      <c r="G20" s="14">
        <v>18</v>
      </c>
      <c r="H20" s="35">
        <v>21</v>
      </c>
      <c r="I20" s="14">
        <v>2</v>
      </c>
      <c r="J20" s="35">
        <v>10</v>
      </c>
      <c r="K20" s="14">
        <v>4</v>
      </c>
      <c r="L20" s="35">
        <v>11</v>
      </c>
      <c r="M20" s="49">
        <v>6</v>
      </c>
      <c r="N20" s="44">
        <f t="shared" si="1"/>
        <v>48</v>
      </c>
      <c r="O20" s="49">
        <f t="shared" si="2"/>
        <v>30</v>
      </c>
      <c r="P20" s="69" t="s">
        <v>25</v>
      </c>
    </row>
    <row r="21" spans="1:16" ht="12.75" customHeight="1" thickBot="1">
      <c r="A21" s="2"/>
      <c r="B21" s="139">
        <v>17</v>
      </c>
      <c r="C21" s="298"/>
      <c r="D21" s="296"/>
      <c r="E21" s="133" t="s">
        <v>35</v>
      </c>
      <c r="F21" s="134">
        <v>12</v>
      </c>
      <c r="G21" s="135">
        <v>14</v>
      </c>
      <c r="H21" s="134">
        <v>9</v>
      </c>
      <c r="I21" s="135">
        <v>5</v>
      </c>
      <c r="J21" s="134">
        <v>13</v>
      </c>
      <c r="K21" s="135">
        <v>10</v>
      </c>
      <c r="L21" s="134">
        <v>22</v>
      </c>
      <c r="M21" s="136">
        <v>4</v>
      </c>
      <c r="N21" s="137">
        <f t="shared" si="1"/>
        <v>56</v>
      </c>
      <c r="O21" s="136">
        <f t="shared" si="2"/>
        <v>33</v>
      </c>
      <c r="P21" s="138" t="s">
        <v>25</v>
      </c>
    </row>
    <row r="22" spans="1:16" ht="12.75" customHeight="1" thickTop="1">
      <c r="A22" s="2"/>
      <c r="B22" s="4">
        <v>18</v>
      </c>
      <c r="C22" s="312" t="s">
        <v>119</v>
      </c>
      <c r="D22" s="309" t="s">
        <v>120</v>
      </c>
      <c r="E22" s="144" t="s">
        <v>170</v>
      </c>
      <c r="F22" s="193">
        <v>6</v>
      </c>
      <c r="G22" s="145">
        <v>9</v>
      </c>
      <c r="H22" s="193">
        <v>20</v>
      </c>
      <c r="I22" s="145">
        <v>5</v>
      </c>
      <c r="J22" s="193">
        <v>10</v>
      </c>
      <c r="K22" s="145">
        <v>10</v>
      </c>
      <c r="L22" s="193">
        <v>10</v>
      </c>
      <c r="M22" s="146">
        <v>12</v>
      </c>
      <c r="N22" s="198">
        <f t="shared" si="1"/>
        <v>46</v>
      </c>
      <c r="O22" s="146">
        <f t="shared" si="2"/>
        <v>36</v>
      </c>
      <c r="P22" s="128" t="s">
        <v>25</v>
      </c>
    </row>
    <row r="23" spans="1:16" ht="12.75" customHeight="1">
      <c r="A23" s="2"/>
      <c r="B23" s="151">
        <v>19</v>
      </c>
      <c r="C23" s="297"/>
      <c r="D23" s="310"/>
      <c r="E23" s="37" t="s">
        <v>171</v>
      </c>
      <c r="F23" s="118">
        <v>8</v>
      </c>
      <c r="G23" s="41">
        <v>10</v>
      </c>
      <c r="H23" s="118">
        <v>4</v>
      </c>
      <c r="I23" s="41">
        <v>11</v>
      </c>
      <c r="J23" s="118">
        <v>8</v>
      </c>
      <c r="K23" s="41">
        <v>13</v>
      </c>
      <c r="L23" s="118">
        <v>10</v>
      </c>
      <c r="M23" s="47">
        <v>13</v>
      </c>
      <c r="N23" s="199">
        <f t="shared" si="1"/>
        <v>30</v>
      </c>
      <c r="O23" s="47">
        <f t="shared" si="2"/>
        <v>47</v>
      </c>
      <c r="P23" s="162" t="s">
        <v>24</v>
      </c>
    </row>
    <row r="24" spans="1:16" ht="12.75" customHeight="1">
      <c r="A24" s="2"/>
      <c r="B24" s="36">
        <v>20</v>
      </c>
      <c r="C24" s="300"/>
      <c r="D24" s="311"/>
      <c r="E24" s="3" t="s">
        <v>65</v>
      </c>
      <c r="F24" s="34">
        <v>2</v>
      </c>
      <c r="G24" s="15">
        <v>6</v>
      </c>
      <c r="H24" s="34">
        <v>4</v>
      </c>
      <c r="I24" s="15">
        <v>15</v>
      </c>
      <c r="J24" s="34">
        <v>2</v>
      </c>
      <c r="K24" s="15">
        <v>7</v>
      </c>
      <c r="L24" s="34">
        <v>2</v>
      </c>
      <c r="M24" s="48">
        <v>10</v>
      </c>
      <c r="N24" s="43">
        <f t="shared" si="1"/>
        <v>10</v>
      </c>
      <c r="O24" s="48">
        <f t="shared" si="2"/>
        <v>38</v>
      </c>
      <c r="P24" s="148" t="s">
        <v>24</v>
      </c>
    </row>
    <row r="25" spans="1:16" ht="12.75" customHeight="1">
      <c r="A25" s="2"/>
      <c r="B25" s="28">
        <v>21</v>
      </c>
      <c r="C25" s="297" t="s">
        <v>121</v>
      </c>
      <c r="D25" s="310" t="s">
        <v>120</v>
      </c>
      <c r="E25" s="28" t="s">
        <v>171</v>
      </c>
      <c r="F25" s="31">
        <v>6</v>
      </c>
      <c r="G25" s="30">
        <v>20</v>
      </c>
      <c r="H25" s="31">
        <v>3</v>
      </c>
      <c r="I25" s="30">
        <v>9</v>
      </c>
      <c r="J25" s="31">
        <v>16</v>
      </c>
      <c r="K25" s="30">
        <v>1</v>
      </c>
      <c r="L25" s="31">
        <v>5</v>
      </c>
      <c r="M25" s="46">
        <v>10</v>
      </c>
      <c r="N25" s="42">
        <f t="shared" si="1"/>
        <v>30</v>
      </c>
      <c r="O25" s="46">
        <f t="shared" si="2"/>
        <v>40</v>
      </c>
      <c r="P25" s="132" t="s">
        <v>24</v>
      </c>
    </row>
    <row r="26" spans="1:16" ht="12.75" customHeight="1">
      <c r="A26" s="2"/>
      <c r="B26" s="4">
        <v>22</v>
      </c>
      <c r="C26" s="297"/>
      <c r="D26" s="310"/>
      <c r="E26" s="7" t="s">
        <v>65</v>
      </c>
      <c r="F26" s="35">
        <v>6</v>
      </c>
      <c r="G26" s="14">
        <v>8</v>
      </c>
      <c r="H26" s="35">
        <v>6</v>
      </c>
      <c r="I26" s="14">
        <v>8</v>
      </c>
      <c r="J26" s="35">
        <v>6</v>
      </c>
      <c r="K26" s="14">
        <v>10</v>
      </c>
      <c r="L26" s="35">
        <v>0</v>
      </c>
      <c r="M26" s="49">
        <v>10</v>
      </c>
      <c r="N26" s="44">
        <f t="shared" si="1"/>
        <v>18</v>
      </c>
      <c r="O26" s="49">
        <f t="shared" si="2"/>
        <v>36</v>
      </c>
      <c r="P26" s="152" t="s">
        <v>24</v>
      </c>
    </row>
    <row r="27" spans="1:16" ht="12.75" customHeight="1">
      <c r="A27" s="2"/>
      <c r="B27" s="36">
        <v>23</v>
      </c>
      <c r="C27" s="300"/>
      <c r="D27" s="311"/>
      <c r="E27" s="3" t="s">
        <v>172</v>
      </c>
      <c r="F27" s="34">
        <v>5</v>
      </c>
      <c r="G27" s="15">
        <v>15</v>
      </c>
      <c r="H27" s="34">
        <v>6</v>
      </c>
      <c r="I27" s="15">
        <v>21</v>
      </c>
      <c r="J27" s="34">
        <v>2</v>
      </c>
      <c r="K27" s="15">
        <v>18</v>
      </c>
      <c r="L27" s="34">
        <v>4</v>
      </c>
      <c r="M27" s="48">
        <v>16</v>
      </c>
      <c r="N27" s="102">
        <f t="shared" si="1"/>
        <v>17</v>
      </c>
      <c r="O27" s="48">
        <f t="shared" si="2"/>
        <v>70</v>
      </c>
      <c r="P27" s="69" t="s">
        <v>24</v>
      </c>
    </row>
    <row r="28" spans="1:16" ht="12.75" customHeight="1">
      <c r="A28" s="2"/>
      <c r="B28" s="4">
        <v>24</v>
      </c>
      <c r="C28" s="302" t="s">
        <v>122</v>
      </c>
      <c r="D28" s="301" t="s">
        <v>123</v>
      </c>
      <c r="E28" s="7" t="s">
        <v>153</v>
      </c>
      <c r="F28" s="35">
        <v>2</v>
      </c>
      <c r="G28" s="14">
        <v>18</v>
      </c>
      <c r="H28" s="35">
        <v>9</v>
      </c>
      <c r="I28" s="14">
        <v>18</v>
      </c>
      <c r="J28" s="35">
        <v>11</v>
      </c>
      <c r="K28" s="14">
        <v>6</v>
      </c>
      <c r="L28" s="35">
        <v>11</v>
      </c>
      <c r="M28" s="49">
        <v>16</v>
      </c>
      <c r="N28" s="44">
        <f t="shared" si="1"/>
        <v>33</v>
      </c>
      <c r="O28" s="49">
        <f t="shared" si="2"/>
        <v>58</v>
      </c>
      <c r="P28" s="68" t="s">
        <v>24</v>
      </c>
    </row>
    <row r="29" spans="1:16" ht="12.75" customHeight="1">
      <c r="A29" s="2"/>
      <c r="B29" s="36">
        <v>25</v>
      </c>
      <c r="C29" s="300"/>
      <c r="D29" s="295"/>
      <c r="E29" s="3" t="s">
        <v>1</v>
      </c>
      <c r="F29" s="34">
        <v>8</v>
      </c>
      <c r="G29" s="15">
        <v>5</v>
      </c>
      <c r="H29" s="34">
        <v>5</v>
      </c>
      <c r="I29" s="15">
        <v>5</v>
      </c>
      <c r="J29" s="34">
        <v>8</v>
      </c>
      <c r="K29" s="15">
        <v>10</v>
      </c>
      <c r="L29" s="34">
        <v>10</v>
      </c>
      <c r="M29" s="48">
        <v>10</v>
      </c>
      <c r="N29" s="43">
        <f t="shared" si="1"/>
        <v>31</v>
      </c>
      <c r="O29" s="48">
        <f t="shared" si="2"/>
        <v>30</v>
      </c>
      <c r="P29" s="148" t="s">
        <v>25</v>
      </c>
    </row>
    <row r="30" spans="1:16" ht="12.75" customHeight="1">
      <c r="A30" s="2"/>
      <c r="B30" s="4">
        <v>26</v>
      </c>
      <c r="C30" s="297" t="s">
        <v>124</v>
      </c>
      <c r="D30" s="294" t="s">
        <v>125</v>
      </c>
      <c r="E30" s="7" t="s">
        <v>173</v>
      </c>
      <c r="F30" s="35">
        <v>8</v>
      </c>
      <c r="G30" s="14">
        <v>15</v>
      </c>
      <c r="H30" s="35">
        <v>8</v>
      </c>
      <c r="I30" s="14">
        <v>7</v>
      </c>
      <c r="J30" s="35">
        <v>10</v>
      </c>
      <c r="K30" s="14">
        <v>14</v>
      </c>
      <c r="L30" s="35">
        <v>6</v>
      </c>
      <c r="M30" s="49">
        <v>12</v>
      </c>
      <c r="N30" s="44">
        <f t="shared" si="1"/>
        <v>32</v>
      </c>
      <c r="O30" s="49">
        <f t="shared" si="2"/>
        <v>48</v>
      </c>
      <c r="P30" s="68" t="s">
        <v>24</v>
      </c>
    </row>
    <row r="31" spans="1:16" ht="12.75" customHeight="1">
      <c r="A31" s="2"/>
      <c r="B31" s="36">
        <v>27</v>
      </c>
      <c r="C31" s="300"/>
      <c r="D31" s="295"/>
      <c r="E31" s="3" t="s">
        <v>174</v>
      </c>
      <c r="F31" s="34">
        <v>4</v>
      </c>
      <c r="G31" s="15">
        <v>12</v>
      </c>
      <c r="H31" s="34">
        <v>8</v>
      </c>
      <c r="I31" s="15">
        <v>3</v>
      </c>
      <c r="J31" s="34">
        <v>8</v>
      </c>
      <c r="K31" s="15">
        <v>4</v>
      </c>
      <c r="L31" s="34">
        <v>14</v>
      </c>
      <c r="M31" s="48">
        <v>8</v>
      </c>
      <c r="N31" s="43">
        <f t="shared" si="1"/>
        <v>34</v>
      </c>
      <c r="O31" s="48">
        <f t="shared" si="2"/>
        <v>27</v>
      </c>
      <c r="P31" s="69" t="s">
        <v>25</v>
      </c>
    </row>
    <row r="32" spans="1:16" ht="12.75" customHeight="1">
      <c r="A32" s="2"/>
      <c r="B32" s="4">
        <v>28</v>
      </c>
      <c r="C32" s="297" t="s">
        <v>126</v>
      </c>
      <c r="D32" s="294" t="s">
        <v>125</v>
      </c>
      <c r="E32" s="7" t="s">
        <v>175</v>
      </c>
      <c r="F32" s="35">
        <v>2</v>
      </c>
      <c r="G32" s="14">
        <v>34</v>
      </c>
      <c r="H32" s="35">
        <v>4</v>
      </c>
      <c r="I32" s="14">
        <v>38</v>
      </c>
      <c r="J32" s="35">
        <v>11</v>
      </c>
      <c r="K32" s="14">
        <v>14</v>
      </c>
      <c r="L32" s="35">
        <v>5</v>
      </c>
      <c r="M32" s="49">
        <v>4</v>
      </c>
      <c r="N32" s="44">
        <f t="shared" si="1"/>
        <v>22</v>
      </c>
      <c r="O32" s="49">
        <f t="shared" si="2"/>
        <v>90</v>
      </c>
      <c r="P32" s="153" t="s">
        <v>24</v>
      </c>
    </row>
    <row r="33" spans="1:16" ht="12.75" customHeight="1">
      <c r="A33" s="2"/>
      <c r="B33" s="36">
        <v>29</v>
      </c>
      <c r="C33" s="300"/>
      <c r="D33" s="295"/>
      <c r="E33" s="3" t="s">
        <v>157</v>
      </c>
      <c r="F33" s="34">
        <v>4</v>
      </c>
      <c r="G33" s="15">
        <v>18</v>
      </c>
      <c r="H33" s="34">
        <v>10</v>
      </c>
      <c r="I33" s="15">
        <v>8</v>
      </c>
      <c r="J33" s="34">
        <v>8</v>
      </c>
      <c r="K33" s="15">
        <v>22</v>
      </c>
      <c r="L33" s="34">
        <v>4</v>
      </c>
      <c r="M33" s="48">
        <v>22</v>
      </c>
      <c r="N33" s="122">
        <f t="shared" si="1"/>
        <v>26</v>
      </c>
      <c r="O33" s="48">
        <f t="shared" si="2"/>
        <v>70</v>
      </c>
      <c r="P33" s="129" t="s">
        <v>24</v>
      </c>
    </row>
    <row r="34" spans="1:16" ht="12.75" customHeight="1">
      <c r="A34" s="2"/>
      <c r="B34" s="4">
        <v>30</v>
      </c>
      <c r="C34" s="297" t="s">
        <v>127</v>
      </c>
      <c r="D34" s="294" t="s">
        <v>128</v>
      </c>
      <c r="E34" s="7" t="s">
        <v>176</v>
      </c>
      <c r="F34" s="35">
        <v>12</v>
      </c>
      <c r="G34" s="14">
        <v>3</v>
      </c>
      <c r="H34" s="35">
        <v>27</v>
      </c>
      <c r="I34" s="14">
        <v>6</v>
      </c>
      <c r="J34" s="35">
        <v>16</v>
      </c>
      <c r="K34" s="14">
        <v>6</v>
      </c>
      <c r="L34" s="35">
        <v>13</v>
      </c>
      <c r="M34" s="49">
        <v>4</v>
      </c>
      <c r="N34" s="44">
        <f t="shared" si="1"/>
        <v>68</v>
      </c>
      <c r="O34" s="49">
        <f t="shared" si="2"/>
        <v>19</v>
      </c>
      <c r="P34" s="69" t="s">
        <v>25</v>
      </c>
    </row>
    <row r="35" spans="1:16" ht="12.75" customHeight="1">
      <c r="A35" s="2"/>
      <c r="B35" s="36">
        <v>31</v>
      </c>
      <c r="C35" s="300"/>
      <c r="D35" s="295"/>
      <c r="E35" s="3" t="s">
        <v>35</v>
      </c>
      <c r="F35" s="34">
        <v>9</v>
      </c>
      <c r="G35" s="15">
        <v>8</v>
      </c>
      <c r="H35" s="34">
        <v>22</v>
      </c>
      <c r="I35" s="15">
        <v>2</v>
      </c>
      <c r="J35" s="34">
        <v>16</v>
      </c>
      <c r="K35" s="15">
        <v>6</v>
      </c>
      <c r="L35" s="34">
        <v>10</v>
      </c>
      <c r="M35" s="48">
        <v>8</v>
      </c>
      <c r="N35" s="43">
        <f t="shared" si="1"/>
        <v>57</v>
      </c>
      <c r="O35" s="48">
        <f t="shared" si="2"/>
        <v>24</v>
      </c>
      <c r="P35" s="148" t="s">
        <v>25</v>
      </c>
    </row>
    <row r="36" spans="1:16" ht="12.75" customHeight="1">
      <c r="A36" s="2"/>
      <c r="B36" s="4">
        <v>32</v>
      </c>
      <c r="C36" s="297" t="s">
        <v>129</v>
      </c>
      <c r="D36" s="294" t="s">
        <v>130</v>
      </c>
      <c r="E36" s="7" t="s">
        <v>176</v>
      </c>
      <c r="F36" s="35">
        <v>8</v>
      </c>
      <c r="G36" s="14">
        <v>4</v>
      </c>
      <c r="H36" s="35">
        <v>12</v>
      </c>
      <c r="I36" s="14">
        <v>5</v>
      </c>
      <c r="J36" s="35">
        <v>10</v>
      </c>
      <c r="K36" s="14">
        <v>2</v>
      </c>
      <c r="L36" s="35">
        <v>26</v>
      </c>
      <c r="M36" s="49">
        <v>0</v>
      </c>
      <c r="N36" s="44">
        <f t="shared" si="1"/>
        <v>56</v>
      </c>
      <c r="O36" s="49">
        <f t="shared" si="2"/>
        <v>11</v>
      </c>
      <c r="P36" s="69" t="s">
        <v>25</v>
      </c>
    </row>
    <row r="37" spans="1:16" ht="12.75" customHeight="1">
      <c r="A37" s="2"/>
      <c r="B37" s="151">
        <v>33</v>
      </c>
      <c r="C37" s="297"/>
      <c r="D37" s="294"/>
      <c r="E37" s="37" t="s">
        <v>29</v>
      </c>
      <c r="F37" s="118">
        <v>18</v>
      </c>
      <c r="G37" s="41">
        <v>0</v>
      </c>
      <c r="H37" s="118">
        <v>16</v>
      </c>
      <c r="I37" s="41">
        <v>0</v>
      </c>
      <c r="J37" s="118">
        <v>12</v>
      </c>
      <c r="K37" s="41">
        <v>0</v>
      </c>
      <c r="L37" s="118">
        <v>22</v>
      </c>
      <c r="M37" s="47">
        <v>2</v>
      </c>
      <c r="N37" s="199">
        <f t="shared" si="1"/>
        <v>68</v>
      </c>
      <c r="O37" s="47">
        <f t="shared" si="2"/>
        <v>2</v>
      </c>
      <c r="P37" s="69" t="s">
        <v>25</v>
      </c>
    </row>
    <row r="38" spans="1:16" ht="12.75" customHeight="1">
      <c r="A38" s="2"/>
      <c r="B38" s="36">
        <v>34</v>
      </c>
      <c r="C38" s="300"/>
      <c r="D38" s="295"/>
      <c r="E38" s="3" t="s">
        <v>35</v>
      </c>
      <c r="F38" s="34">
        <v>20</v>
      </c>
      <c r="G38" s="15">
        <v>4</v>
      </c>
      <c r="H38" s="34">
        <v>8</v>
      </c>
      <c r="I38" s="15">
        <v>2</v>
      </c>
      <c r="J38" s="34">
        <v>6</v>
      </c>
      <c r="K38" s="15">
        <v>8</v>
      </c>
      <c r="L38" s="34">
        <v>11</v>
      </c>
      <c r="M38" s="48">
        <v>9</v>
      </c>
      <c r="N38" s="43">
        <f t="shared" si="1"/>
        <v>45</v>
      </c>
      <c r="O38" s="48">
        <f t="shared" si="2"/>
        <v>23</v>
      </c>
      <c r="P38" s="148" t="s">
        <v>25</v>
      </c>
    </row>
    <row r="39" spans="1:16" ht="12.75" customHeight="1">
      <c r="A39" s="2"/>
      <c r="B39" s="28">
        <v>35</v>
      </c>
      <c r="C39" s="297" t="s">
        <v>131</v>
      </c>
      <c r="D39" s="294" t="s">
        <v>132</v>
      </c>
      <c r="E39" s="28" t="s">
        <v>177</v>
      </c>
      <c r="F39" s="31">
        <v>13</v>
      </c>
      <c r="G39" s="30">
        <v>7</v>
      </c>
      <c r="H39" s="31">
        <v>10</v>
      </c>
      <c r="I39" s="30">
        <v>6</v>
      </c>
      <c r="J39" s="31">
        <v>3</v>
      </c>
      <c r="K39" s="30">
        <v>10</v>
      </c>
      <c r="L39" s="31">
        <v>11</v>
      </c>
      <c r="M39" s="46">
        <v>6</v>
      </c>
      <c r="N39" s="42">
        <f t="shared" si="1"/>
        <v>37</v>
      </c>
      <c r="O39" s="46">
        <f t="shared" si="2"/>
        <v>29</v>
      </c>
      <c r="P39" s="69" t="s">
        <v>25</v>
      </c>
    </row>
    <row r="40" spans="1:16" ht="12.75" customHeight="1">
      <c r="A40" s="2"/>
      <c r="B40" s="3">
        <v>36</v>
      </c>
      <c r="C40" s="300"/>
      <c r="D40" s="295"/>
      <c r="E40" s="3" t="s">
        <v>35</v>
      </c>
      <c r="F40" s="34">
        <v>22</v>
      </c>
      <c r="G40" s="15">
        <v>3</v>
      </c>
      <c r="H40" s="34">
        <v>25</v>
      </c>
      <c r="I40" s="15">
        <v>8</v>
      </c>
      <c r="J40" s="34">
        <v>14</v>
      </c>
      <c r="K40" s="15">
        <v>12</v>
      </c>
      <c r="L40" s="34">
        <v>24</v>
      </c>
      <c r="M40" s="48">
        <v>6</v>
      </c>
      <c r="N40" s="43">
        <f t="shared" si="1"/>
        <v>85</v>
      </c>
      <c r="O40" s="48">
        <f t="shared" si="2"/>
        <v>29</v>
      </c>
      <c r="P40" s="214" t="s">
        <v>25</v>
      </c>
    </row>
    <row r="41" spans="1:16" ht="12.75" customHeight="1">
      <c r="A41" s="2"/>
      <c r="B41" s="4">
        <v>37</v>
      </c>
      <c r="C41" s="297" t="s">
        <v>191</v>
      </c>
      <c r="D41" s="294" t="s">
        <v>128</v>
      </c>
      <c r="E41" s="7" t="s">
        <v>35</v>
      </c>
      <c r="F41" s="195">
        <v>19</v>
      </c>
      <c r="G41" s="14">
        <v>9</v>
      </c>
      <c r="H41" s="195">
        <v>16</v>
      </c>
      <c r="I41" s="14">
        <v>2</v>
      </c>
      <c r="J41" s="195">
        <v>17</v>
      </c>
      <c r="K41" s="14">
        <v>14</v>
      </c>
      <c r="L41" s="195">
        <v>19</v>
      </c>
      <c r="M41" s="49">
        <v>8</v>
      </c>
      <c r="N41" s="201">
        <f t="shared" si="1"/>
        <v>71</v>
      </c>
      <c r="O41" s="49">
        <f t="shared" si="2"/>
        <v>33</v>
      </c>
      <c r="P41" s="69" t="s">
        <v>25</v>
      </c>
    </row>
    <row r="42" spans="1:16" ht="12.75" customHeight="1" thickBot="1">
      <c r="A42" s="2"/>
      <c r="B42" s="139">
        <v>38</v>
      </c>
      <c r="C42" s="298"/>
      <c r="D42" s="296"/>
      <c r="E42" s="133" t="s">
        <v>35</v>
      </c>
      <c r="F42" s="237">
        <v>22</v>
      </c>
      <c r="G42" s="135">
        <v>3</v>
      </c>
      <c r="H42" s="237">
        <v>25</v>
      </c>
      <c r="I42" s="135">
        <v>4</v>
      </c>
      <c r="J42" s="237">
        <v>14</v>
      </c>
      <c r="K42" s="135">
        <v>12</v>
      </c>
      <c r="L42" s="237">
        <v>24</v>
      </c>
      <c r="M42" s="136">
        <v>6</v>
      </c>
      <c r="N42" s="238">
        <f t="shared" si="1"/>
        <v>85</v>
      </c>
      <c r="O42" s="136">
        <f t="shared" si="2"/>
        <v>25</v>
      </c>
      <c r="P42" s="212" t="s">
        <v>25</v>
      </c>
    </row>
    <row r="43" spans="1:16" ht="12.75" customHeight="1" thickTop="1">
      <c r="A43" s="2"/>
      <c r="B43" s="4">
        <v>39</v>
      </c>
      <c r="C43" s="297" t="s">
        <v>187</v>
      </c>
      <c r="D43" s="294" t="s">
        <v>188</v>
      </c>
      <c r="E43" s="7" t="s">
        <v>189</v>
      </c>
      <c r="F43" s="195">
        <v>14</v>
      </c>
      <c r="G43" s="14">
        <v>8</v>
      </c>
      <c r="H43" s="195">
        <v>8</v>
      </c>
      <c r="I43" s="14">
        <v>2</v>
      </c>
      <c r="J43" s="195">
        <v>17</v>
      </c>
      <c r="K43" s="14">
        <v>2</v>
      </c>
      <c r="L43" s="195">
        <v>30</v>
      </c>
      <c r="M43" s="49">
        <v>2</v>
      </c>
      <c r="N43" s="201">
        <f t="shared" si="1"/>
        <v>69</v>
      </c>
      <c r="O43" s="49">
        <f t="shared" si="2"/>
        <v>14</v>
      </c>
      <c r="P43" s="69" t="s">
        <v>25</v>
      </c>
    </row>
    <row r="44" spans="1:16" ht="12.75" customHeight="1">
      <c r="A44" s="2"/>
      <c r="B44" s="36">
        <v>40</v>
      </c>
      <c r="C44" s="300"/>
      <c r="D44" s="295"/>
      <c r="E44" s="4" t="s">
        <v>190</v>
      </c>
      <c r="F44" s="194">
        <v>15</v>
      </c>
      <c r="G44" s="2">
        <v>3</v>
      </c>
      <c r="H44" s="194">
        <v>8</v>
      </c>
      <c r="I44" s="2">
        <v>7</v>
      </c>
      <c r="J44" s="194">
        <v>18</v>
      </c>
      <c r="K44" s="2">
        <v>10</v>
      </c>
      <c r="L44" s="194">
        <v>8</v>
      </c>
      <c r="M44" s="140">
        <v>6</v>
      </c>
      <c r="N44" s="200">
        <f t="shared" si="1"/>
        <v>49</v>
      </c>
      <c r="O44" s="140">
        <f t="shared" si="2"/>
        <v>26</v>
      </c>
      <c r="P44" s="69" t="s">
        <v>25</v>
      </c>
    </row>
    <row r="45" spans="1:16" ht="12.75" customHeight="1">
      <c r="A45" s="2"/>
      <c r="B45" s="4">
        <v>41</v>
      </c>
      <c r="C45" s="297" t="s">
        <v>133</v>
      </c>
      <c r="D45" s="294" t="s">
        <v>134</v>
      </c>
      <c r="E45" s="28" t="s">
        <v>177</v>
      </c>
      <c r="F45" s="31">
        <v>10</v>
      </c>
      <c r="G45" s="30">
        <v>3</v>
      </c>
      <c r="H45" s="31">
        <v>6</v>
      </c>
      <c r="I45" s="30">
        <v>15</v>
      </c>
      <c r="J45" s="31">
        <v>8</v>
      </c>
      <c r="K45" s="30">
        <v>17</v>
      </c>
      <c r="L45" s="31">
        <v>16</v>
      </c>
      <c r="M45" s="46">
        <v>12</v>
      </c>
      <c r="N45" s="42">
        <f t="shared" si="1"/>
        <v>40</v>
      </c>
      <c r="O45" s="46">
        <f t="shared" si="2"/>
        <v>47</v>
      </c>
      <c r="P45" s="68" t="s">
        <v>24</v>
      </c>
    </row>
    <row r="46" spans="1:16" ht="12.75" customHeight="1">
      <c r="A46" s="2"/>
      <c r="B46" s="36">
        <v>42</v>
      </c>
      <c r="C46" s="300"/>
      <c r="D46" s="295"/>
      <c r="E46" s="3" t="s">
        <v>35</v>
      </c>
      <c r="F46" s="34">
        <v>10</v>
      </c>
      <c r="G46" s="15">
        <v>13</v>
      </c>
      <c r="H46" s="34">
        <v>10</v>
      </c>
      <c r="I46" s="15">
        <v>8</v>
      </c>
      <c r="J46" s="34">
        <v>11</v>
      </c>
      <c r="K46" s="15">
        <v>7</v>
      </c>
      <c r="L46" s="34">
        <v>9</v>
      </c>
      <c r="M46" s="48">
        <v>10</v>
      </c>
      <c r="N46" s="43">
        <f t="shared" si="1"/>
        <v>40</v>
      </c>
      <c r="O46" s="48">
        <f t="shared" si="2"/>
        <v>38</v>
      </c>
      <c r="P46" s="69" t="s">
        <v>25</v>
      </c>
    </row>
    <row r="47" spans="1:16" ht="12.75" customHeight="1">
      <c r="A47" s="2"/>
      <c r="B47" s="4">
        <v>43</v>
      </c>
      <c r="C47" s="297" t="s">
        <v>135</v>
      </c>
      <c r="D47" s="294" t="s">
        <v>136</v>
      </c>
      <c r="E47" s="28" t="s">
        <v>28</v>
      </c>
      <c r="F47" s="31">
        <v>0</v>
      </c>
      <c r="G47" s="30">
        <v>10</v>
      </c>
      <c r="H47" s="31">
        <v>0</v>
      </c>
      <c r="I47" s="30">
        <v>21</v>
      </c>
      <c r="J47" s="31">
        <v>9</v>
      </c>
      <c r="K47" s="30">
        <v>5</v>
      </c>
      <c r="L47" s="31">
        <v>8</v>
      </c>
      <c r="M47" s="46">
        <v>13</v>
      </c>
      <c r="N47" s="42">
        <f t="shared" si="1"/>
        <v>17</v>
      </c>
      <c r="O47" s="46">
        <f t="shared" si="2"/>
        <v>49</v>
      </c>
      <c r="P47" s="153" t="s">
        <v>24</v>
      </c>
    </row>
    <row r="48" spans="1:16" ht="12.75" customHeight="1">
      <c r="A48" s="2"/>
      <c r="B48" s="151">
        <v>44</v>
      </c>
      <c r="C48" s="300"/>
      <c r="D48" s="295"/>
      <c r="E48" s="3" t="s">
        <v>157</v>
      </c>
      <c r="F48" s="34">
        <v>0</v>
      </c>
      <c r="G48" s="15">
        <v>19</v>
      </c>
      <c r="H48" s="34">
        <v>8</v>
      </c>
      <c r="I48" s="15">
        <v>14</v>
      </c>
      <c r="J48" s="34">
        <v>6</v>
      </c>
      <c r="K48" s="15">
        <v>14</v>
      </c>
      <c r="L48" s="34">
        <v>5</v>
      </c>
      <c r="M48" s="48">
        <v>24</v>
      </c>
      <c r="N48" s="43">
        <f t="shared" si="1"/>
        <v>19</v>
      </c>
      <c r="O48" s="48">
        <f t="shared" si="2"/>
        <v>71</v>
      </c>
      <c r="P48" s="141" t="s">
        <v>24</v>
      </c>
    </row>
    <row r="49" spans="1:16" ht="12.75" customHeight="1">
      <c r="A49" s="2"/>
      <c r="B49" s="28">
        <v>45</v>
      </c>
      <c r="C49" s="297" t="s">
        <v>137</v>
      </c>
      <c r="D49" s="294" t="s">
        <v>138</v>
      </c>
      <c r="E49" s="28" t="s">
        <v>162</v>
      </c>
      <c r="F49" s="31">
        <v>16</v>
      </c>
      <c r="G49" s="30">
        <v>0</v>
      </c>
      <c r="H49" s="31">
        <v>6</v>
      </c>
      <c r="I49" s="30">
        <v>4</v>
      </c>
      <c r="J49" s="31">
        <v>10</v>
      </c>
      <c r="K49" s="30">
        <v>6</v>
      </c>
      <c r="L49" s="31">
        <v>14</v>
      </c>
      <c r="M49" s="46">
        <v>4</v>
      </c>
      <c r="N49" s="42">
        <f t="shared" si="1"/>
        <v>46</v>
      </c>
      <c r="O49" s="46">
        <f t="shared" si="2"/>
        <v>14</v>
      </c>
      <c r="P49" s="153" t="s">
        <v>25</v>
      </c>
    </row>
    <row r="50" spans="1:16" ht="12.75" customHeight="1">
      <c r="A50" s="2"/>
      <c r="B50" s="36">
        <v>46</v>
      </c>
      <c r="C50" s="300"/>
      <c r="D50" s="295"/>
      <c r="E50" s="3" t="s">
        <v>54</v>
      </c>
      <c r="F50" s="34">
        <v>2</v>
      </c>
      <c r="G50" s="15">
        <v>4</v>
      </c>
      <c r="H50" s="34">
        <v>11</v>
      </c>
      <c r="I50" s="15">
        <v>8</v>
      </c>
      <c r="J50" s="34">
        <v>9</v>
      </c>
      <c r="K50" s="15">
        <v>20</v>
      </c>
      <c r="L50" s="34">
        <v>12</v>
      </c>
      <c r="M50" s="48">
        <v>17</v>
      </c>
      <c r="N50" s="43">
        <f t="shared" si="1"/>
        <v>34</v>
      </c>
      <c r="O50" s="48">
        <f t="shared" si="2"/>
        <v>49</v>
      </c>
      <c r="P50" s="69" t="s">
        <v>24</v>
      </c>
    </row>
    <row r="51" spans="1:16" ht="12.75" customHeight="1">
      <c r="A51" s="2"/>
      <c r="B51" s="4">
        <v>47</v>
      </c>
      <c r="C51" s="297" t="s">
        <v>139</v>
      </c>
      <c r="D51" s="294" t="s">
        <v>181</v>
      </c>
      <c r="E51" s="28" t="s">
        <v>178</v>
      </c>
      <c r="F51" s="31">
        <v>4</v>
      </c>
      <c r="G51" s="30">
        <v>18</v>
      </c>
      <c r="H51" s="31">
        <v>0</v>
      </c>
      <c r="I51" s="30">
        <v>19</v>
      </c>
      <c r="J51" s="31">
        <v>10</v>
      </c>
      <c r="K51" s="30">
        <v>7</v>
      </c>
      <c r="L51" s="31">
        <v>12</v>
      </c>
      <c r="M51" s="46">
        <v>10</v>
      </c>
      <c r="N51" s="42">
        <f t="shared" si="1"/>
        <v>26</v>
      </c>
      <c r="O51" s="46">
        <f t="shared" si="2"/>
        <v>54</v>
      </c>
      <c r="P51" s="153" t="s">
        <v>24</v>
      </c>
    </row>
    <row r="52" spans="1:16" ht="12.75" customHeight="1">
      <c r="A52" s="2"/>
      <c r="B52" s="151">
        <v>48</v>
      </c>
      <c r="C52" s="297"/>
      <c r="D52" s="294"/>
      <c r="E52" s="7" t="s">
        <v>179</v>
      </c>
      <c r="F52" s="35">
        <v>5</v>
      </c>
      <c r="G52" s="14">
        <v>18</v>
      </c>
      <c r="H52" s="35">
        <v>4</v>
      </c>
      <c r="I52" s="14">
        <v>12</v>
      </c>
      <c r="J52" s="35">
        <v>0</v>
      </c>
      <c r="K52" s="14">
        <v>10</v>
      </c>
      <c r="L52" s="35">
        <v>2</v>
      </c>
      <c r="M52" s="49">
        <v>23</v>
      </c>
      <c r="N52" s="44">
        <f t="shared" si="1"/>
        <v>11</v>
      </c>
      <c r="O52" s="49">
        <f t="shared" si="2"/>
        <v>63</v>
      </c>
      <c r="P52" s="152" t="s">
        <v>24</v>
      </c>
    </row>
    <row r="53" spans="1:16" ht="12.75" customHeight="1">
      <c r="A53" s="2"/>
      <c r="B53" s="36">
        <v>49</v>
      </c>
      <c r="C53" s="300"/>
      <c r="D53" s="295"/>
      <c r="E53" s="3" t="s">
        <v>180</v>
      </c>
      <c r="F53" s="34">
        <v>9</v>
      </c>
      <c r="G53" s="15">
        <v>20</v>
      </c>
      <c r="H53" s="34">
        <v>2</v>
      </c>
      <c r="I53" s="15">
        <v>16</v>
      </c>
      <c r="J53" s="34">
        <v>4</v>
      </c>
      <c r="K53" s="15">
        <v>10</v>
      </c>
      <c r="L53" s="34">
        <v>8</v>
      </c>
      <c r="M53" s="48">
        <v>10</v>
      </c>
      <c r="N53" s="102">
        <f t="shared" si="1"/>
        <v>23</v>
      </c>
      <c r="O53" s="48">
        <f t="shared" si="2"/>
        <v>56</v>
      </c>
      <c r="P53" s="148" t="s">
        <v>24</v>
      </c>
    </row>
    <row r="54" spans="1:16" ht="12.75" customHeight="1">
      <c r="A54" s="2"/>
      <c r="B54" s="151">
        <v>50</v>
      </c>
      <c r="C54" s="302" t="s">
        <v>142</v>
      </c>
      <c r="D54" s="301" t="s">
        <v>236</v>
      </c>
      <c r="E54" s="28" t="s">
        <v>1</v>
      </c>
      <c r="F54" s="31">
        <v>2</v>
      </c>
      <c r="G54" s="30">
        <v>18</v>
      </c>
      <c r="H54" s="31">
        <v>6</v>
      </c>
      <c r="I54" s="30">
        <v>9</v>
      </c>
      <c r="J54" s="31">
        <v>4</v>
      </c>
      <c r="K54" s="30">
        <v>20</v>
      </c>
      <c r="L54" s="31">
        <v>6</v>
      </c>
      <c r="M54" s="46">
        <v>4</v>
      </c>
      <c r="N54" s="42">
        <f t="shared" si="1"/>
        <v>18</v>
      </c>
      <c r="O54" s="46">
        <f t="shared" si="2"/>
        <v>51</v>
      </c>
      <c r="P54" s="162" t="s">
        <v>24</v>
      </c>
    </row>
    <row r="55" spans="1:16" ht="12.75" customHeight="1">
      <c r="A55" s="2"/>
      <c r="B55" s="36">
        <v>51</v>
      </c>
      <c r="C55" s="300"/>
      <c r="D55" s="295"/>
      <c r="E55" s="3" t="s">
        <v>182</v>
      </c>
      <c r="F55" s="34">
        <v>4</v>
      </c>
      <c r="G55" s="15">
        <v>12</v>
      </c>
      <c r="H55" s="34">
        <v>6</v>
      </c>
      <c r="I55" s="15">
        <v>4</v>
      </c>
      <c r="J55" s="34">
        <v>8</v>
      </c>
      <c r="K55" s="15">
        <v>6</v>
      </c>
      <c r="L55" s="34">
        <v>9</v>
      </c>
      <c r="M55" s="48">
        <v>16</v>
      </c>
      <c r="N55" s="43">
        <f t="shared" si="1"/>
        <v>27</v>
      </c>
      <c r="O55" s="48">
        <f t="shared" si="2"/>
        <v>38</v>
      </c>
      <c r="P55" s="148" t="s">
        <v>24</v>
      </c>
    </row>
    <row r="56" spans="1:16" ht="12.75" customHeight="1">
      <c r="A56" s="2"/>
      <c r="B56" s="28">
        <v>52</v>
      </c>
      <c r="C56" s="297" t="s">
        <v>237</v>
      </c>
      <c r="D56" s="294" t="s">
        <v>141</v>
      </c>
      <c r="E56" s="7" t="s">
        <v>1</v>
      </c>
      <c r="F56" s="35">
        <v>2</v>
      </c>
      <c r="G56" s="14">
        <v>18</v>
      </c>
      <c r="H56" s="35">
        <v>6</v>
      </c>
      <c r="I56" s="14">
        <v>9</v>
      </c>
      <c r="J56" s="35">
        <v>4</v>
      </c>
      <c r="K56" s="14">
        <v>20</v>
      </c>
      <c r="L56" s="35">
        <v>6</v>
      </c>
      <c r="M56" s="49">
        <v>4</v>
      </c>
      <c r="N56" s="192">
        <f t="shared" si="1"/>
        <v>18</v>
      </c>
      <c r="O56" s="52">
        <f t="shared" si="2"/>
        <v>51</v>
      </c>
      <c r="P56" s="160" t="s">
        <v>217</v>
      </c>
    </row>
    <row r="57" spans="1:16" ht="12.75" customHeight="1">
      <c r="A57" s="2"/>
      <c r="B57" s="36">
        <v>53</v>
      </c>
      <c r="C57" s="300"/>
      <c r="D57" s="295"/>
      <c r="E57" s="3" t="s">
        <v>182</v>
      </c>
      <c r="F57" s="34">
        <v>4</v>
      </c>
      <c r="G57" s="15">
        <v>12</v>
      </c>
      <c r="H57" s="34">
        <v>6</v>
      </c>
      <c r="I57" s="15">
        <v>4</v>
      </c>
      <c r="J57" s="34">
        <v>8</v>
      </c>
      <c r="K57" s="15">
        <v>6</v>
      </c>
      <c r="L57" s="34">
        <v>9</v>
      </c>
      <c r="M57" s="48">
        <v>16</v>
      </c>
      <c r="N57" s="43">
        <f t="shared" si="1"/>
        <v>27</v>
      </c>
      <c r="O57" s="48">
        <f t="shared" si="2"/>
        <v>38</v>
      </c>
      <c r="P57" s="160" t="s">
        <v>24</v>
      </c>
    </row>
    <row r="58" spans="1:16" ht="12.75" customHeight="1">
      <c r="A58" s="2"/>
      <c r="B58" s="7">
        <v>54</v>
      </c>
      <c r="C58" s="302" t="s">
        <v>233</v>
      </c>
      <c r="D58" s="301" t="s">
        <v>145</v>
      </c>
      <c r="E58" s="28" t="s">
        <v>229</v>
      </c>
      <c r="F58" s="31">
        <v>12</v>
      </c>
      <c r="G58" s="30">
        <v>4</v>
      </c>
      <c r="H58" s="31">
        <v>8</v>
      </c>
      <c r="I58" s="30">
        <v>2</v>
      </c>
      <c r="J58" s="31">
        <v>10</v>
      </c>
      <c r="K58" s="30">
        <v>2</v>
      </c>
      <c r="L58" s="31">
        <v>2</v>
      </c>
      <c r="M58" s="46">
        <v>6</v>
      </c>
      <c r="N58" s="42">
        <f t="shared" si="1"/>
        <v>32</v>
      </c>
      <c r="O58" s="46">
        <f t="shared" si="2"/>
        <v>14</v>
      </c>
      <c r="P58" s="153" t="s">
        <v>235</v>
      </c>
    </row>
    <row r="59" spans="1:16" ht="12.75" customHeight="1">
      <c r="A59" s="2"/>
      <c r="B59" s="4">
        <v>55</v>
      </c>
      <c r="C59" s="297"/>
      <c r="D59" s="294"/>
      <c r="E59" s="37" t="s">
        <v>18</v>
      </c>
      <c r="F59" s="118">
        <v>4</v>
      </c>
      <c r="G59" s="41">
        <v>4</v>
      </c>
      <c r="H59" s="118">
        <v>4</v>
      </c>
      <c r="I59" s="41">
        <v>6</v>
      </c>
      <c r="J59" s="118">
        <v>23</v>
      </c>
      <c r="K59" s="41">
        <v>0</v>
      </c>
      <c r="L59" s="118">
        <v>8</v>
      </c>
      <c r="M59" s="47">
        <v>2</v>
      </c>
      <c r="N59" s="199">
        <f t="shared" si="1"/>
        <v>39</v>
      </c>
      <c r="O59" s="47">
        <f t="shared" si="2"/>
        <v>12</v>
      </c>
      <c r="P59" s="70" t="s">
        <v>235</v>
      </c>
    </row>
    <row r="60" spans="1:16" ht="12.75" customHeight="1">
      <c r="A60" s="2"/>
      <c r="B60" s="151">
        <v>56</v>
      </c>
      <c r="C60" s="297"/>
      <c r="D60" s="294"/>
      <c r="E60" s="37" t="s">
        <v>234</v>
      </c>
      <c r="F60" s="118">
        <v>6</v>
      </c>
      <c r="G60" s="41">
        <v>10</v>
      </c>
      <c r="H60" s="118">
        <v>2</v>
      </c>
      <c r="I60" s="41">
        <v>16</v>
      </c>
      <c r="J60" s="118">
        <v>14</v>
      </c>
      <c r="K60" s="41">
        <v>4</v>
      </c>
      <c r="L60" s="118">
        <v>9</v>
      </c>
      <c r="M60" s="47">
        <v>4</v>
      </c>
      <c r="N60" s="199">
        <f t="shared" si="1"/>
        <v>31</v>
      </c>
      <c r="O60" s="47">
        <f t="shared" si="2"/>
        <v>34</v>
      </c>
      <c r="P60" s="152" t="s">
        <v>24</v>
      </c>
    </row>
    <row r="61" spans="1:16" ht="12.75" customHeight="1">
      <c r="A61" s="2"/>
      <c r="B61" s="36">
        <v>57</v>
      </c>
      <c r="C61" s="300"/>
      <c r="D61" s="295"/>
      <c r="E61" s="4" t="s">
        <v>35</v>
      </c>
      <c r="F61" s="12">
        <v>7</v>
      </c>
      <c r="G61" s="2">
        <v>12</v>
      </c>
      <c r="H61" s="12">
        <v>8</v>
      </c>
      <c r="I61" s="2">
        <v>1</v>
      </c>
      <c r="J61" s="12">
        <v>18</v>
      </c>
      <c r="K61" s="2">
        <v>3</v>
      </c>
      <c r="L61" s="12">
        <v>8</v>
      </c>
      <c r="M61" s="140">
        <v>4</v>
      </c>
      <c r="N61" s="9">
        <f t="shared" si="1"/>
        <v>41</v>
      </c>
      <c r="O61" s="140">
        <f t="shared" si="2"/>
        <v>20</v>
      </c>
      <c r="P61" s="213" t="s">
        <v>235</v>
      </c>
    </row>
    <row r="62" spans="1:16" ht="12.75" customHeight="1">
      <c r="A62" s="2"/>
      <c r="B62" s="28">
        <v>58</v>
      </c>
      <c r="C62" s="302" t="s">
        <v>144</v>
      </c>
      <c r="D62" s="259" t="s">
        <v>146</v>
      </c>
      <c r="E62" s="28" t="s">
        <v>230</v>
      </c>
      <c r="F62" s="31">
        <v>2</v>
      </c>
      <c r="G62" s="30">
        <v>17</v>
      </c>
      <c r="H62" s="31">
        <v>19</v>
      </c>
      <c r="I62" s="30">
        <v>4</v>
      </c>
      <c r="J62" s="31">
        <v>4</v>
      </c>
      <c r="K62" s="30">
        <v>10</v>
      </c>
      <c r="L62" s="31">
        <v>0</v>
      </c>
      <c r="M62" s="46">
        <v>20</v>
      </c>
      <c r="N62" s="42">
        <f t="shared" si="1"/>
        <v>25</v>
      </c>
      <c r="O62" s="46">
        <f t="shared" si="2"/>
        <v>51</v>
      </c>
      <c r="P62" s="153" t="s">
        <v>24</v>
      </c>
    </row>
    <row r="63" spans="1:16" ht="12.75" customHeight="1" thickBot="1">
      <c r="A63" s="2"/>
      <c r="B63" s="4">
        <v>59</v>
      </c>
      <c r="C63" s="297"/>
      <c r="D63" s="259"/>
      <c r="E63" s="133" t="s">
        <v>231</v>
      </c>
      <c r="F63" s="134">
        <v>2</v>
      </c>
      <c r="G63" s="135">
        <v>12</v>
      </c>
      <c r="H63" s="134">
        <v>4</v>
      </c>
      <c r="I63" s="135">
        <v>8</v>
      </c>
      <c r="J63" s="134">
        <v>4</v>
      </c>
      <c r="K63" s="135">
        <v>4</v>
      </c>
      <c r="L63" s="134">
        <v>12</v>
      </c>
      <c r="M63" s="165">
        <v>6</v>
      </c>
      <c r="N63" s="137">
        <f t="shared" si="1"/>
        <v>22</v>
      </c>
      <c r="O63" s="136">
        <f t="shared" si="2"/>
        <v>30</v>
      </c>
      <c r="P63" s="173" t="s">
        <v>24</v>
      </c>
    </row>
    <row r="64" spans="1:16" ht="12.75" customHeight="1" thickTop="1">
      <c r="A64" s="2"/>
      <c r="B64" s="271" t="s">
        <v>228</v>
      </c>
      <c r="C64" s="272"/>
      <c r="D64" s="273"/>
      <c r="E64" s="222" t="s">
        <v>212</v>
      </c>
      <c r="F64" s="193">
        <f>SUM(F5:F63)</f>
        <v>427</v>
      </c>
      <c r="G64" s="145">
        <f>SUM(G5:G63)</f>
        <v>647</v>
      </c>
      <c r="H64" s="193">
        <f aca="true" t="shared" si="3" ref="H64:O64">SUM(H5:H63)</f>
        <v>501</v>
      </c>
      <c r="I64" s="145">
        <f t="shared" si="3"/>
        <v>487</v>
      </c>
      <c r="J64" s="193">
        <f t="shared" si="3"/>
        <v>533</v>
      </c>
      <c r="K64" s="145">
        <f t="shared" si="3"/>
        <v>550</v>
      </c>
      <c r="L64" s="193">
        <f t="shared" si="3"/>
        <v>583</v>
      </c>
      <c r="M64" s="236">
        <f t="shared" si="3"/>
        <v>581</v>
      </c>
      <c r="N64" s="198">
        <f t="shared" si="3"/>
        <v>2044</v>
      </c>
      <c r="O64" s="236">
        <f t="shared" si="3"/>
        <v>2265</v>
      </c>
      <c r="P64" s="67">
        <f>N64-O64</f>
        <v>-221</v>
      </c>
    </row>
    <row r="65" spans="1:16" ht="12.75" customHeight="1">
      <c r="A65" s="2"/>
      <c r="B65" s="257"/>
      <c r="C65" s="258"/>
      <c r="D65" s="259"/>
      <c r="E65" s="223" t="s">
        <v>85</v>
      </c>
      <c r="F65" s="61">
        <f>F64/59</f>
        <v>7.237288135593221</v>
      </c>
      <c r="G65" s="61">
        <f aca="true" t="shared" si="4" ref="G65:O65">G64/59</f>
        <v>10.966101694915254</v>
      </c>
      <c r="H65" s="61">
        <f t="shared" si="4"/>
        <v>8.491525423728813</v>
      </c>
      <c r="I65" s="61">
        <f t="shared" si="4"/>
        <v>8.254237288135593</v>
      </c>
      <c r="J65" s="61">
        <f t="shared" si="4"/>
        <v>9.033898305084746</v>
      </c>
      <c r="K65" s="61">
        <f t="shared" si="4"/>
        <v>9.322033898305085</v>
      </c>
      <c r="L65" s="61">
        <f t="shared" si="4"/>
        <v>9.88135593220339</v>
      </c>
      <c r="M65" s="61">
        <f t="shared" si="4"/>
        <v>9.847457627118644</v>
      </c>
      <c r="N65" s="61">
        <f t="shared" si="4"/>
        <v>34.644067796610166</v>
      </c>
      <c r="O65" s="61">
        <f t="shared" si="4"/>
        <v>38.389830508474574</v>
      </c>
      <c r="P65" s="85">
        <f>N65-O65</f>
        <v>-3.7457627118644083</v>
      </c>
    </row>
    <row r="66" spans="1:16" ht="12.75" customHeight="1">
      <c r="A66" s="6"/>
      <c r="B66" s="257"/>
      <c r="C66" s="258"/>
      <c r="D66" s="259"/>
      <c r="E66" s="223" t="s">
        <v>76</v>
      </c>
      <c r="F66" s="61">
        <f>MAX(F5:F63)</f>
        <v>22</v>
      </c>
      <c r="G66" s="63">
        <f aca="true" t="shared" si="5" ref="G66:O66">MAX(G5:G57)</f>
        <v>34</v>
      </c>
      <c r="H66" s="61">
        <f t="shared" si="5"/>
        <v>27</v>
      </c>
      <c r="I66" s="63">
        <f t="shared" si="5"/>
        <v>38</v>
      </c>
      <c r="J66" s="61">
        <f t="shared" si="5"/>
        <v>18</v>
      </c>
      <c r="K66" s="63">
        <f t="shared" si="5"/>
        <v>26</v>
      </c>
      <c r="L66" s="61">
        <f t="shared" si="5"/>
        <v>30</v>
      </c>
      <c r="M66" s="221">
        <f t="shared" si="5"/>
        <v>24</v>
      </c>
      <c r="N66" s="63">
        <f t="shared" si="5"/>
        <v>85</v>
      </c>
      <c r="O66" s="65">
        <f t="shared" si="5"/>
        <v>90</v>
      </c>
      <c r="P66" s="66"/>
    </row>
    <row r="67" spans="1:16" ht="12.75" customHeight="1">
      <c r="A67" s="6"/>
      <c r="B67" s="257"/>
      <c r="C67" s="258"/>
      <c r="D67" s="259"/>
      <c r="E67" s="223" t="s">
        <v>75</v>
      </c>
      <c r="F67" s="61">
        <f>MIN(F5:F63)</f>
        <v>0</v>
      </c>
      <c r="G67" s="61">
        <f aca="true" t="shared" si="6" ref="G67:O67">MIN(G5:G63)</f>
        <v>0</v>
      </c>
      <c r="H67" s="61">
        <f t="shared" si="6"/>
        <v>0</v>
      </c>
      <c r="I67" s="61">
        <f t="shared" si="6"/>
        <v>0</v>
      </c>
      <c r="J67" s="61">
        <f t="shared" si="6"/>
        <v>0</v>
      </c>
      <c r="K67" s="61">
        <f t="shared" si="6"/>
        <v>0</v>
      </c>
      <c r="L67" s="61">
        <f t="shared" si="6"/>
        <v>0</v>
      </c>
      <c r="M67" s="163">
        <f t="shared" si="6"/>
        <v>0</v>
      </c>
      <c r="N67" s="63">
        <f t="shared" si="6"/>
        <v>10</v>
      </c>
      <c r="O67" s="61">
        <f t="shared" si="6"/>
        <v>2</v>
      </c>
      <c r="P67" s="66"/>
    </row>
    <row r="68" spans="1:16" ht="12.75" customHeight="1">
      <c r="A68" s="6"/>
      <c r="B68" s="257"/>
      <c r="C68" s="258"/>
      <c r="D68" s="259"/>
      <c r="E68" s="224" t="s">
        <v>72</v>
      </c>
      <c r="F68" s="61">
        <f>F66-F67</f>
        <v>22</v>
      </c>
      <c r="G68" s="63">
        <f aca="true" t="shared" si="7" ref="G68:O68">G66-G67</f>
        <v>34</v>
      </c>
      <c r="H68" s="61">
        <f t="shared" si="7"/>
        <v>27</v>
      </c>
      <c r="I68" s="63">
        <f t="shared" si="7"/>
        <v>38</v>
      </c>
      <c r="J68" s="61">
        <f t="shared" si="7"/>
        <v>18</v>
      </c>
      <c r="K68" s="63">
        <f t="shared" si="7"/>
        <v>26</v>
      </c>
      <c r="L68" s="61">
        <f t="shared" si="7"/>
        <v>30</v>
      </c>
      <c r="M68" s="221">
        <f t="shared" si="7"/>
        <v>24</v>
      </c>
      <c r="N68" s="63">
        <f t="shared" si="7"/>
        <v>75</v>
      </c>
      <c r="O68" s="63">
        <f t="shared" si="7"/>
        <v>88</v>
      </c>
      <c r="P68" s="66"/>
    </row>
    <row r="69" spans="1:16" ht="12.75" customHeight="1">
      <c r="A69" s="6"/>
      <c r="B69" s="260"/>
      <c r="C69" s="261"/>
      <c r="D69" s="262"/>
      <c r="E69" s="225" t="s">
        <v>73</v>
      </c>
      <c r="F69" s="34">
        <f>STDEVP(F5:F63)</f>
        <v>5.609734224499433</v>
      </c>
      <c r="G69" s="43">
        <f aca="true" t="shared" si="8" ref="G69:O69">STDEVP(G5:G63)</f>
        <v>7.182762090163883</v>
      </c>
      <c r="H69" s="34">
        <f t="shared" si="8"/>
        <v>6.301393123762482</v>
      </c>
      <c r="I69" s="43">
        <f t="shared" si="8"/>
        <v>6.583474998990914</v>
      </c>
      <c r="J69" s="34">
        <f t="shared" si="8"/>
        <v>5.072244519365605</v>
      </c>
      <c r="K69" s="43">
        <f t="shared" si="8"/>
        <v>6.115943814703796</v>
      </c>
      <c r="L69" s="34">
        <f t="shared" si="8"/>
        <v>6.496634711004423</v>
      </c>
      <c r="M69" s="57">
        <f t="shared" si="8"/>
        <v>5.7336756020219255</v>
      </c>
      <c r="N69" s="102">
        <f t="shared" si="8"/>
        <v>17.98187666896246</v>
      </c>
      <c r="O69" s="101">
        <f t="shared" si="8"/>
        <v>18.187364722919398</v>
      </c>
      <c r="P69" s="64"/>
    </row>
    <row r="70" spans="1:16" ht="15" customHeight="1">
      <c r="A70" s="6"/>
      <c r="B70" s="6"/>
      <c r="C70" s="60"/>
      <c r="D70" s="17"/>
      <c r="E70" s="6"/>
      <c r="F70" s="6"/>
      <c r="G70" s="6"/>
      <c r="H70" s="220"/>
      <c r="I70" s="6"/>
      <c r="J70" s="6"/>
      <c r="K70" s="6"/>
      <c r="L70" s="6"/>
      <c r="M70" s="6"/>
      <c r="N70" s="6"/>
      <c r="O70" s="6"/>
      <c r="P70" s="17"/>
    </row>
    <row r="71" spans="3:16" ht="15" customHeight="1">
      <c r="C71" s="285" t="s">
        <v>186</v>
      </c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</row>
    <row r="72" spans="3:16" ht="8.25" customHeight="1">
      <c r="C72" s="16"/>
      <c r="D72" s="1"/>
      <c r="E72" s="1"/>
      <c r="P72" s="1"/>
    </row>
    <row r="73" spans="2:16" ht="15" customHeight="1">
      <c r="B73" s="286"/>
      <c r="C73" s="287"/>
      <c r="D73" s="288"/>
      <c r="E73" s="281" t="s">
        <v>74</v>
      </c>
      <c r="F73" s="274" t="s">
        <v>87</v>
      </c>
      <c r="G73" s="275"/>
      <c r="H73" s="276" t="s">
        <v>88</v>
      </c>
      <c r="I73" s="275"/>
      <c r="J73" s="276" t="s">
        <v>89</v>
      </c>
      <c r="K73" s="275"/>
      <c r="L73" s="276" t="s">
        <v>90</v>
      </c>
      <c r="M73" s="277"/>
      <c r="N73" s="276" t="s">
        <v>8</v>
      </c>
      <c r="O73" s="277"/>
      <c r="P73" s="283" t="s">
        <v>70</v>
      </c>
    </row>
    <row r="74" spans="2:16" ht="15" customHeight="1">
      <c r="B74" s="260"/>
      <c r="C74" s="261"/>
      <c r="D74" s="262"/>
      <c r="E74" s="282"/>
      <c r="F74" s="88" t="s">
        <v>9</v>
      </c>
      <c r="G74" s="86" t="s">
        <v>10</v>
      </c>
      <c r="H74" s="88" t="s">
        <v>9</v>
      </c>
      <c r="I74" s="86" t="s">
        <v>10</v>
      </c>
      <c r="J74" s="88" t="s">
        <v>9</v>
      </c>
      <c r="K74" s="86" t="s">
        <v>10</v>
      </c>
      <c r="L74" s="88" t="s">
        <v>9</v>
      </c>
      <c r="M74" s="87" t="s">
        <v>10</v>
      </c>
      <c r="N74" s="177" t="s">
        <v>9</v>
      </c>
      <c r="O74" s="87" t="s">
        <v>10</v>
      </c>
      <c r="P74" s="284"/>
    </row>
    <row r="75" spans="1:16" ht="15" customHeight="1">
      <c r="A75" s="2"/>
      <c r="B75" s="263" t="s">
        <v>66</v>
      </c>
      <c r="C75" s="264"/>
      <c r="D75" s="265"/>
      <c r="E75" s="73" t="s">
        <v>77</v>
      </c>
      <c r="F75" s="31">
        <f>SUM(F5:F12)</f>
        <v>37</v>
      </c>
      <c r="G75" s="42">
        <f aca="true" t="shared" si="9" ref="G75:O75">SUM(G5:G12)</f>
        <v>71</v>
      </c>
      <c r="H75" s="31">
        <f t="shared" si="9"/>
        <v>47</v>
      </c>
      <c r="I75" s="42">
        <f t="shared" si="9"/>
        <v>57</v>
      </c>
      <c r="J75" s="31">
        <f t="shared" si="9"/>
        <v>51</v>
      </c>
      <c r="K75" s="42">
        <f t="shared" si="9"/>
        <v>85</v>
      </c>
      <c r="L75" s="31">
        <f t="shared" si="9"/>
        <v>42</v>
      </c>
      <c r="M75" s="46">
        <f t="shared" si="9"/>
        <v>102</v>
      </c>
      <c r="N75" s="120">
        <f t="shared" si="9"/>
        <v>177</v>
      </c>
      <c r="O75" s="42">
        <f t="shared" si="9"/>
        <v>315</v>
      </c>
      <c r="P75" s="142">
        <f aca="true" t="shared" si="10" ref="P75:P82">N75-O75</f>
        <v>-138</v>
      </c>
    </row>
    <row r="76" spans="1:16" ht="15" customHeight="1">
      <c r="A76" s="2"/>
      <c r="B76" s="268"/>
      <c r="C76" s="269"/>
      <c r="D76" s="270"/>
      <c r="E76" s="74" t="s">
        <v>85</v>
      </c>
      <c r="F76" s="32">
        <f>F75/8</f>
        <v>4.625</v>
      </c>
      <c r="G76" s="21">
        <f aca="true" t="shared" si="11" ref="G76:O76">G75/8</f>
        <v>8.875</v>
      </c>
      <c r="H76" s="32">
        <f t="shared" si="11"/>
        <v>5.875</v>
      </c>
      <c r="I76" s="21">
        <f t="shared" si="11"/>
        <v>7.125</v>
      </c>
      <c r="J76" s="32">
        <f t="shared" si="11"/>
        <v>6.375</v>
      </c>
      <c r="K76" s="21">
        <f t="shared" si="11"/>
        <v>10.625</v>
      </c>
      <c r="L76" s="32">
        <f t="shared" si="11"/>
        <v>5.25</v>
      </c>
      <c r="M76" s="168">
        <f t="shared" si="11"/>
        <v>12.75</v>
      </c>
      <c r="N76" s="189">
        <f t="shared" si="11"/>
        <v>22.125</v>
      </c>
      <c r="O76" s="168">
        <f t="shared" si="11"/>
        <v>39.375</v>
      </c>
      <c r="P76" s="84">
        <f t="shared" si="10"/>
        <v>-17.25</v>
      </c>
    </row>
    <row r="77" spans="1:16" ht="15" customHeight="1">
      <c r="A77" s="2"/>
      <c r="B77" s="263" t="s">
        <v>67</v>
      </c>
      <c r="C77" s="264"/>
      <c r="D77" s="265"/>
      <c r="E77" s="75" t="s">
        <v>78</v>
      </c>
      <c r="F77" s="35">
        <f>SUM(F13:F19)</f>
        <v>38</v>
      </c>
      <c r="G77" s="44">
        <f aca="true" t="shared" si="12" ref="G77:O77">SUM(G13:G19)</f>
        <v>98</v>
      </c>
      <c r="H77" s="35">
        <f t="shared" si="12"/>
        <v>44</v>
      </c>
      <c r="I77" s="44">
        <f t="shared" si="12"/>
        <v>51</v>
      </c>
      <c r="J77" s="35">
        <f t="shared" si="12"/>
        <v>52</v>
      </c>
      <c r="K77" s="44">
        <f t="shared" si="12"/>
        <v>69</v>
      </c>
      <c r="L77" s="35">
        <f t="shared" si="12"/>
        <v>74</v>
      </c>
      <c r="M77" s="49">
        <f t="shared" si="12"/>
        <v>64</v>
      </c>
      <c r="N77" s="192">
        <f t="shared" si="12"/>
        <v>208</v>
      </c>
      <c r="O77" s="44">
        <f t="shared" si="12"/>
        <v>282</v>
      </c>
      <c r="P77" s="83">
        <f t="shared" si="10"/>
        <v>-74</v>
      </c>
    </row>
    <row r="78" spans="1:16" ht="15" customHeight="1">
      <c r="A78" s="2"/>
      <c r="B78" s="268"/>
      <c r="C78" s="269"/>
      <c r="D78" s="270"/>
      <c r="E78" s="74" t="s">
        <v>85</v>
      </c>
      <c r="F78" s="32">
        <f>F77/7</f>
        <v>5.428571428571429</v>
      </c>
      <c r="G78" s="21">
        <f aca="true" t="shared" si="13" ref="G78:O78">G77/7</f>
        <v>14</v>
      </c>
      <c r="H78" s="32">
        <f t="shared" si="13"/>
        <v>6.285714285714286</v>
      </c>
      <c r="I78" s="21">
        <f t="shared" si="13"/>
        <v>7.285714285714286</v>
      </c>
      <c r="J78" s="32">
        <f t="shared" si="13"/>
        <v>7.428571428571429</v>
      </c>
      <c r="K78" s="21">
        <f t="shared" si="13"/>
        <v>9.857142857142858</v>
      </c>
      <c r="L78" s="32">
        <f t="shared" si="13"/>
        <v>10.571428571428571</v>
      </c>
      <c r="M78" s="168">
        <f t="shared" si="13"/>
        <v>9.142857142857142</v>
      </c>
      <c r="N78" s="189">
        <f t="shared" si="13"/>
        <v>29.714285714285715</v>
      </c>
      <c r="O78" s="168">
        <f t="shared" si="13"/>
        <v>40.285714285714285</v>
      </c>
      <c r="P78" s="143">
        <f t="shared" si="10"/>
        <v>-10.57142857142857</v>
      </c>
    </row>
    <row r="79" spans="1:16" ht="15" customHeight="1">
      <c r="A79" s="2"/>
      <c r="B79" s="263" t="s">
        <v>68</v>
      </c>
      <c r="C79" s="264"/>
      <c r="D79" s="265"/>
      <c r="E79" s="75" t="s">
        <v>79</v>
      </c>
      <c r="F79" s="35">
        <f>SUM(F20:F21)</f>
        <v>18</v>
      </c>
      <c r="G79" s="44">
        <f aca="true" t="shared" si="14" ref="G79:O79">SUM(G20:G21)</f>
        <v>32</v>
      </c>
      <c r="H79" s="35">
        <f t="shared" si="14"/>
        <v>30</v>
      </c>
      <c r="I79" s="44">
        <f t="shared" si="14"/>
        <v>7</v>
      </c>
      <c r="J79" s="35">
        <f t="shared" si="14"/>
        <v>23</v>
      </c>
      <c r="K79" s="44">
        <f t="shared" si="14"/>
        <v>14</v>
      </c>
      <c r="L79" s="35">
        <f t="shared" si="14"/>
        <v>33</v>
      </c>
      <c r="M79" s="49">
        <f t="shared" si="14"/>
        <v>10</v>
      </c>
      <c r="N79" s="192">
        <f t="shared" si="14"/>
        <v>104</v>
      </c>
      <c r="O79" s="44">
        <f t="shared" si="14"/>
        <v>63</v>
      </c>
      <c r="P79" s="83">
        <f t="shared" si="10"/>
        <v>41</v>
      </c>
    </row>
    <row r="80" spans="1:16" ht="15" customHeight="1">
      <c r="A80" s="2"/>
      <c r="B80" s="268"/>
      <c r="C80" s="269"/>
      <c r="D80" s="270"/>
      <c r="E80" s="74" t="s">
        <v>85</v>
      </c>
      <c r="F80" s="32">
        <f>F79/2</f>
        <v>9</v>
      </c>
      <c r="G80" s="21">
        <f aca="true" t="shared" si="15" ref="G80:O80">G79/2</f>
        <v>16</v>
      </c>
      <c r="H80" s="32">
        <f t="shared" si="15"/>
        <v>15</v>
      </c>
      <c r="I80" s="21">
        <f t="shared" si="15"/>
        <v>3.5</v>
      </c>
      <c r="J80" s="32">
        <f t="shared" si="15"/>
        <v>11.5</v>
      </c>
      <c r="K80" s="21">
        <f t="shared" si="15"/>
        <v>7</v>
      </c>
      <c r="L80" s="32">
        <f t="shared" si="15"/>
        <v>16.5</v>
      </c>
      <c r="M80" s="168">
        <f t="shared" si="15"/>
        <v>5</v>
      </c>
      <c r="N80" s="189">
        <f t="shared" si="15"/>
        <v>52</v>
      </c>
      <c r="O80" s="168">
        <f t="shared" si="15"/>
        <v>31.5</v>
      </c>
      <c r="P80" s="143">
        <f>N80-O80</f>
        <v>20.5</v>
      </c>
    </row>
    <row r="81" spans="1:16" ht="15" customHeight="1">
      <c r="A81" s="2"/>
      <c r="B81" s="263" t="s">
        <v>69</v>
      </c>
      <c r="C81" s="264"/>
      <c r="D81" s="265"/>
      <c r="E81" s="75" t="s">
        <v>80</v>
      </c>
      <c r="F81" s="35">
        <f>SUM(F5:F21)</f>
        <v>93</v>
      </c>
      <c r="G81" s="14">
        <f aca="true" t="shared" si="16" ref="G81:O81">SUM(G5:G21)</f>
        <v>201</v>
      </c>
      <c r="H81" s="35">
        <f t="shared" si="16"/>
        <v>121</v>
      </c>
      <c r="I81" s="14">
        <f t="shared" si="16"/>
        <v>115</v>
      </c>
      <c r="J81" s="35">
        <f t="shared" si="16"/>
        <v>126</v>
      </c>
      <c r="K81" s="14">
        <f t="shared" si="16"/>
        <v>168</v>
      </c>
      <c r="L81" s="35">
        <f t="shared" si="16"/>
        <v>149</v>
      </c>
      <c r="M81" s="49">
        <f t="shared" si="16"/>
        <v>176</v>
      </c>
      <c r="N81" s="192">
        <f t="shared" si="16"/>
        <v>489</v>
      </c>
      <c r="O81" s="49">
        <f t="shared" si="16"/>
        <v>660</v>
      </c>
      <c r="P81" s="142">
        <f t="shared" si="10"/>
        <v>-171</v>
      </c>
    </row>
    <row r="82" spans="1:16" ht="15" customHeight="1">
      <c r="A82" s="2"/>
      <c r="B82" s="266"/>
      <c r="C82" s="256"/>
      <c r="D82" s="267"/>
      <c r="E82" s="76" t="s">
        <v>85</v>
      </c>
      <c r="F82" s="61">
        <f>F81/17</f>
        <v>5.470588235294118</v>
      </c>
      <c r="G82" s="62">
        <f aca="true" t="shared" si="17" ref="G82:O82">G81/17</f>
        <v>11.823529411764707</v>
      </c>
      <c r="H82" s="61">
        <f t="shared" si="17"/>
        <v>7.117647058823529</v>
      </c>
      <c r="I82" s="62">
        <f t="shared" si="17"/>
        <v>6.764705882352941</v>
      </c>
      <c r="J82" s="61">
        <f t="shared" si="17"/>
        <v>7.411764705882353</v>
      </c>
      <c r="K82" s="62">
        <f t="shared" si="17"/>
        <v>9.882352941176471</v>
      </c>
      <c r="L82" s="61">
        <f t="shared" si="17"/>
        <v>8.764705882352942</v>
      </c>
      <c r="M82" s="65">
        <f t="shared" si="17"/>
        <v>10.352941176470589</v>
      </c>
      <c r="N82" s="190">
        <f t="shared" si="17"/>
        <v>28.764705882352942</v>
      </c>
      <c r="O82" s="65">
        <f t="shared" si="17"/>
        <v>38.8235294117647</v>
      </c>
      <c r="P82" s="85">
        <f t="shared" si="10"/>
        <v>-10.058823529411761</v>
      </c>
    </row>
    <row r="83" spans="1:28" ht="15" customHeight="1">
      <c r="A83" s="2"/>
      <c r="B83" s="266"/>
      <c r="C83" s="256"/>
      <c r="D83" s="267"/>
      <c r="E83" s="75" t="s">
        <v>76</v>
      </c>
      <c r="F83" s="61">
        <f>MAX(F5:F21)</f>
        <v>12</v>
      </c>
      <c r="G83" s="81">
        <f aca="true" t="shared" si="18" ref="G83:O83">MAX(G5:G21)</f>
        <v>29</v>
      </c>
      <c r="H83" s="61">
        <f t="shared" si="18"/>
        <v>21</v>
      </c>
      <c r="I83" s="81">
        <f t="shared" si="18"/>
        <v>18</v>
      </c>
      <c r="J83" s="61">
        <f t="shared" si="18"/>
        <v>16</v>
      </c>
      <c r="K83" s="81">
        <f t="shared" si="18"/>
        <v>26</v>
      </c>
      <c r="L83" s="61">
        <f t="shared" si="18"/>
        <v>22</v>
      </c>
      <c r="M83" s="65">
        <f t="shared" si="18"/>
        <v>24</v>
      </c>
      <c r="N83" s="190">
        <f t="shared" si="18"/>
        <v>56</v>
      </c>
      <c r="O83" s="81">
        <f t="shared" si="18"/>
        <v>74</v>
      </c>
      <c r="P83" s="67"/>
      <c r="AB83" s="5"/>
    </row>
    <row r="84" spans="1:19" ht="15" customHeight="1">
      <c r="A84" s="2"/>
      <c r="B84" s="266"/>
      <c r="C84" s="256"/>
      <c r="D84" s="267"/>
      <c r="E84" s="76" t="s">
        <v>75</v>
      </c>
      <c r="F84" s="61">
        <f>MIN(F5:F21)</f>
        <v>0</v>
      </c>
      <c r="G84" s="63">
        <f aca="true" t="shared" si="19" ref="G84:O84">MIN(G5:G21)</f>
        <v>2</v>
      </c>
      <c r="H84" s="61">
        <f t="shared" si="19"/>
        <v>1</v>
      </c>
      <c r="I84" s="63">
        <f t="shared" si="19"/>
        <v>0</v>
      </c>
      <c r="J84" s="61">
        <f t="shared" si="19"/>
        <v>0</v>
      </c>
      <c r="K84" s="63">
        <f t="shared" si="19"/>
        <v>0</v>
      </c>
      <c r="L84" s="61">
        <f t="shared" si="19"/>
        <v>0</v>
      </c>
      <c r="M84" s="65">
        <f t="shared" si="19"/>
        <v>4</v>
      </c>
      <c r="N84" s="190">
        <f t="shared" si="19"/>
        <v>10</v>
      </c>
      <c r="O84" s="63">
        <f t="shared" si="19"/>
        <v>15</v>
      </c>
      <c r="P84" s="66"/>
      <c r="S84" s="6"/>
    </row>
    <row r="85" spans="1:16" ht="15" customHeight="1">
      <c r="A85" s="2"/>
      <c r="B85" s="266"/>
      <c r="C85" s="256"/>
      <c r="D85" s="267"/>
      <c r="E85" s="77" t="s">
        <v>72</v>
      </c>
      <c r="F85" s="61">
        <f>F83-F84</f>
        <v>12</v>
      </c>
      <c r="G85" s="63">
        <f aca="true" t="shared" si="20" ref="G85:O85">G83-G84</f>
        <v>27</v>
      </c>
      <c r="H85" s="61">
        <f t="shared" si="20"/>
        <v>20</v>
      </c>
      <c r="I85" s="63">
        <f t="shared" si="20"/>
        <v>18</v>
      </c>
      <c r="J85" s="61">
        <f t="shared" si="20"/>
        <v>16</v>
      </c>
      <c r="K85" s="63">
        <f t="shared" si="20"/>
        <v>26</v>
      </c>
      <c r="L85" s="61">
        <f t="shared" si="20"/>
        <v>22</v>
      </c>
      <c r="M85" s="65">
        <f t="shared" si="20"/>
        <v>20</v>
      </c>
      <c r="N85" s="190">
        <f t="shared" si="20"/>
        <v>46</v>
      </c>
      <c r="O85" s="63">
        <f t="shared" si="20"/>
        <v>59</v>
      </c>
      <c r="P85" s="66"/>
    </row>
    <row r="86" spans="1:16" ht="15" customHeight="1">
      <c r="A86" s="15"/>
      <c r="B86" s="268"/>
      <c r="C86" s="269"/>
      <c r="D86" s="270"/>
      <c r="E86" s="78" t="s">
        <v>73</v>
      </c>
      <c r="F86" s="99">
        <f>STDEVP(F5:F21)</f>
        <v>3.92754446649967</v>
      </c>
      <c r="G86" s="43">
        <f aca="true" t="shared" si="21" ref="G86:O86">STDEVP(G5:G21)</f>
        <v>7.609864295904108</v>
      </c>
      <c r="H86" s="34">
        <f t="shared" si="21"/>
        <v>4.945376366349106</v>
      </c>
      <c r="I86" s="43">
        <f t="shared" si="21"/>
        <v>4.518321028158005</v>
      </c>
      <c r="J86" s="99">
        <f t="shared" si="21"/>
        <v>4.640725393721416</v>
      </c>
      <c r="K86" s="43">
        <f t="shared" si="21"/>
        <v>6.91870740172806</v>
      </c>
      <c r="L86" s="99">
        <f t="shared" si="21"/>
        <v>5.363596376496408</v>
      </c>
      <c r="M86" s="101">
        <f t="shared" si="21"/>
        <v>5.1671038249406465</v>
      </c>
      <c r="N86" s="102">
        <f t="shared" si="21"/>
        <v>13.879860194942234</v>
      </c>
      <c r="O86" s="43">
        <f t="shared" si="21"/>
        <v>16.705882352941178</v>
      </c>
      <c r="P86" s="64"/>
    </row>
    <row r="87" spans="1:16" ht="6.75" customHeight="1">
      <c r="A87" s="6"/>
      <c r="B87" s="103"/>
      <c r="C87" s="103"/>
      <c r="D87" s="103"/>
      <c r="E87" s="10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" customHeight="1">
      <c r="A88" s="6"/>
      <c r="C88" s="285" t="s">
        <v>220</v>
      </c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</row>
    <row r="89" spans="1:16" ht="6.75" customHeight="1">
      <c r="A89" s="6"/>
      <c r="C89" s="16"/>
      <c r="D89" s="1"/>
      <c r="E89" s="1"/>
      <c r="P89" s="1"/>
    </row>
    <row r="90" spans="1:16" ht="14.25" customHeight="1">
      <c r="A90" s="6"/>
      <c r="B90" s="286"/>
      <c r="C90" s="287"/>
      <c r="D90" s="288"/>
      <c r="E90" s="281" t="s">
        <v>74</v>
      </c>
      <c r="F90" s="274" t="s">
        <v>4</v>
      </c>
      <c r="G90" s="275"/>
      <c r="H90" s="276" t="s">
        <v>5</v>
      </c>
      <c r="I90" s="275"/>
      <c r="J90" s="276" t="s">
        <v>6</v>
      </c>
      <c r="K90" s="275"/>
      <c r="L90" s="276" t="s">
        <v>7</v>
      </c>
      <c r="M90" s="277"/>
      <c r="N90" s="276" t="s">
        <v>8</v>
      </c>
      <c r="O90" s="277"/>
      <c r="P90" s="283" t="s">
        <v>70</v>
      </c>
    </row>
    <row r="91" spans="1:16" ht="14.25" customHeight="1">
      <c r="A91" s="6"/>
      <c r="B91" s="260"/>
      <c r="C91" s="261"/>
      <c r="D91" s="262"/>
      <c r="E91" s="282"/>
      <c r="F91" s="88" t="s">
        <v>9</v>
      </c>
      <c r="G91" s="130" t="s">
        <v>10</v>
      </c>
      <c r="H91" s="88" t="s">
        <v>9</v>
      </c>
      <c r="I91" s="130" t="s">
        <v>10</v>
      </c>
      <c r="J91" s="88" t="s">
        <v>9</v>
      </c>
      <c r="K91" s="130" t="s">
        <v>10</v>
      </c>
      <c r="L91" s="88" t="s">
        <v>9</v>
      </c>
      <c r="M91" s="126" t="s">
        <v>10</v>
      </c>
      <c r="N91" s="244" t="s">
        <v>9</v>
      </c>
      <c r="O91" s="126" t="s">
        <v>10</v>
      </c>
      <c r="P91" s="284"/>
    </row>
    <row r="92" spans="1:16" ht="14.25" customHeight="1">
      <c r="A92" s="6"/>
      <c r="B92" s="263" t="s">
        <v>193</v>
      </c>
      <c r="C92" s="264"/>
      <c r="D92" s="265"/>
      <c r="E92" s="73" t="s">
        <v>77</v>
      </c>
      <c r="F92" s="31">
        <f>SUM(F22:F29)</f>
        <v>43</v>
      </c>
      <c r="G92" s="42">
        <f aca="true" t="shared" si="22" ref="G92:O92">SUM(G22:G29)</f>
        <v>91</v>
      </c>
      <c r="H92" s="31">
        <f t="shared" si="22"/>
        <v>57</v>
      </c>
      <c r="I92" s="42">
        <f t="shared" si="22"/>
        <v>92</v>
      </c>
      <c r="J92" s="31">
        <f t="shared" si="22"/>
        <v>63</v>
      </c>
      <c r="K92" s="42">
        <f t="shared" si="22"/>
        <v>75</v>
      </c>
      <c r="L92" s="31">
        <f t="shared" si="22"/>
        <v>52</v>
      </c>
      <c r="M92" s="46">
        <f t="shared" si="22"/>
        <v>97</v>
      </c>
      <c r="N92" s="83">
        <f t="shared" si="22"/>
        <v>215</v>
      </c>
      <c r="O92" s="42">
        <f t="shared" si="22"/>
        <v>355</v>
      </c>
      <c r="P92" s="142">
        <f>N92-O92</f>
        <v>-140</v>
      </c>
    </row>
    <row r="93" spans="1:16" ht="14.25" customHeight="1">
      <c r="A93" s="6"/>
      <c r="B93" s="268"/>
      <c r="C93" s="269"/>
      <c r="D93" s="270"/>
      <c r="E93" s="74" t="s">
        <v>85</v>
      </c>
      <c r="F93" s="32">
        <f>F92/8</f>
        <v>5.375</v>
      </c>
      <c r="G93" s="21">
        <f aca="true" t="shared" si="23" ref="G93:O93">G92/8</f>
        <v>11.375</v>
      </c>
      <c r="H93" s="32">
        <f t="shared" si="23"/>
        <v>7.125</v>
      </c>
      <c r="I93" s="21">
        <f t="shared" si="23"/>
        <v>11.5</v>
      </c>
      <c r="J93" s="32">
        <f t="shared" si="23"/>
        <v>7.875</v>
      </c>
      <c r="K93" s="21">
        <f t="shared" si="23"/>
        <v>9.375</v>
      </c>
      <c r="L93" s="32">
        <f t="shared" si="23"/>
        <v>6.5</v>
      </c>
      <c r="M93" s="168">
        <f t="shared" si="23"/>
        <v>12.125</v>
      </c>
      <c r="N93" s="241">
        <f t="shared" si="23"/>
        <v>26.875</v>
      </c>
      <c r="O93" s="168">
        <f t="shared" si="23"/>
        <v>44.375</v>
      </c>
      <c r="P93" s="84">
        <f>N93-O93</f>
        <v>-17.5</v>
      </c>
    </row>
    <row r="94" spans="1:16" ht="14.25" customHeight="1">
      <c r="A94" s="6"/>
      <c r="B94" s="263" t="s">
        <v>194</v>
      </c>
      <c r="C94" s="264"/>
      <c r="D94" s="265"/>
      <c r="E94" s="75" t="s">
        <v>241</v>
      </c>
      <c r="F94" s="31">
        <f>SUM(F30:F38)</f>
        <v>85</v>
      </c>
      <c r="G94" s="44">
        <f aca="true" t="shared" si="24" ref="G94:O94">SUM(G30:G38)</f>
        <v>98</v>
      </c>
      <c r="H94" s="31">
        <f t="shared" si="24"/>
        <v>115</v>
      </c>
      <c r="I94" s="44">
        <f t="shared" si="24"/>
        <v>71</v>
      </c>
      <c r="J94" s="31">
        <f t="shared" si="24"/>
        <v>97</v>
      </c>
      <c r="K94" s="44">
        <f t="shared" si="24"/>
        <v>76</v>
      </c>
      <c r="L94" s="31">
        <f t="shared" si="24"/>
        <v>111</v>
      </c>
      <c r="M94" s="49">
        <f t="shared" si="24"/>
        <v>69</v>
      </c>
      <c r="N94" s="67">
        <f t="shared" si="24"/>
        <v>408</v>
      </c>
      <c r="O94" s="44">
        <f t="shared" si="24"/>
        <v>314</v>
      </c>
      <c r="P94" s="83">
        <f>N94-O94</f>
        <v>94</v>
      </c>
    </row>
    <row r="95" spans="1:16" ht="14.25" customHeight="1">
      <c r="A95" s="6"/>
      <c r="B95" s="268"/>
      <c r="C95" s="269"/>
      <c r="D95" s="270"/>
      <c r="E95" s="74" t="s">
        <v>85</v>
      </c>
      <c r="F95" s="32">
        <f>F94/9</f>
        <v>9.444444444444445</v>
      </c>
      <c r="G95" s="50">
        <f aca="true" t="shared" si="25" ref="G95:O95">G94/9</f>
        <v>10.88888888888889</v>
      </c>
      <c r="H95" s="32">
        <f t="shared" si="25"/>
        <v>12.777777777777779</v>
      </c>
      <c r="I95" s="50">
        <f t="shared" si="25"/>
        <v>7.888888888888889</v>
      </c>
      <c r="J95" s="32">
        <f t="shared" si="25"/>
        <v>10.777777777777779</v>
      </c>
      <c r="K95" s="50">
        <f t="shared" si="25"/>
        <v>8.444444444444445</v>
      </c>
      <c r="L95" s="245">
        <f t="shared" si="25"/>
        <v>12.333333333333334</v>
      </c>
      <c r="M95" s="226">
        <f t="shared" si="25"/>
        <v>7.666666666666667</v>
      </c>
      <c r="N95" s="241">
        <f t="shared" si="25"/>
        <v>45.333333333333336</v>
      </c>
      <c r="O95" s="32">
        <f t="shared" si="25"/>
        <v>34.888888888888886</v>
      </c>
      <c r="P95" s="143">
        <f>N95-O95</f>
        <v>10.44444444444445</v>
      </c>
    </row>
    <row r="96" spans="1:16" ht="14.25" customHeight="1">
      <c r="A96" s="6"/>
      <c r="B96" s="263" t="s">
        <v>195</v>
      </c>
      <c r="C96" s="264"/>
      <c r="D96" s="265"/>
      <c r="E96" s="75" t="s">
        <v>242</v>
      </c>
      <c r="F96" s="35"/>
      <c r="G96" s="14"/>
      <c r="H96" s="35"/>
      <c r="I96" s="14"/>
      <c r="J96" s="35"/>
      <c r="K96" s="14"/>
      <c r="L96" s="31"/>
      <c r="M96" s="49"/>
      <c r="N96" s="83"/>
      <c r="O96" s="49"/>
      <c r="P96" s="83"/>
    </row>
    <row r="97" spans="1:16" ht="14.25" customHeight="1">
      <c r="A97" s="6"/>
      <c r="B97" s="268"/>
      <c r="C97" s="269"/>
      <c r="D97" s="270"/>
      <c r="E97" s="74" t="s">
        <v>85</v>
      </c>
      <c r="F97" s="32"/>
      <c r="G97" s="21"/>
      <c r="H97" s="32"/>
      <c r="I97" s="21"/>
      <c r="J97" s="32"/>
      <c r="K97" s="21"/>
      <c r="L97" s="32"/>
      <c r="M97" s="168"/>
      <c r="N97" s="170"/>
      <c r="O97" s="168"/>
      <c r="P97" s="143"/>
    </row>
    <row r="98" spans="1:16" ht="14.25" customHeight="1">
      <c r="A98" s="6"/>
      <c r="B98" s="263" t="s">
        <v>197</v>
      </c>
      <c r="C98" s="264"/>
      <c r="D98" s="265"/>
      <c r="E98" s="75" t="s">
        <v>239</v>
      </c>
      <c r="F98" s="35">
        <f>SUM(F39:F42)</f>
        <v>76</v>
      </c>
      <c r="G98" s="44">
        <f aca="true" t="shared" si="26" ref="G98:O98">SUM(G39:G42)</f>
        <v>22</v>
      </c>
      <c r="H98" s="35">
        <f t="shared" si="26"/>
        <v>76</v>
      </c>
      <c r="I98" s="44">
        <f t="shared" si="26"/>
        <v>20</v>
      </c>
      <c r="J98" s="35">
        <f t="shared" si="26"/>
        <v>48</v>
      </c>
      <c r="K98" s="44">
        <f t="shared" si="26"/>
        <v>48</v>
      </c>
      <c r="L98" s="35">
        <f t="shared" si="26"/>
        <v>78</v>
      </c>
      <c r="M98" s="46">
        <f t="shared" si="26"/>
        <v>26</v>
      </c>
      <c r="N98" s="44">
        <f t="shared" si="26"/>
        <v>278</v>
      </c>
      <c r="O98" s="35">
        <f t="shared" si="26"/>
        <v>116</v>
      </c>
      <c r="P98" s="83">
        <f>N98-O98</f>
        <v>162</v>
      </c>
    </row>
    <row r="99" spans="1:16" ht="14.25" customHeight="1">
      <c r="A99" s="6"/>
      <c r="B99" s="268"/>
      <c r="C99" s="269"/>
      <c r="D99" s="270"/>
      <c r="E99" s="74" t="s">
        <v>85</v>
      </c>
      <c r="F99" s="32">
        <f>F98/4</f>
        <v>19</v>
      </c>
      <c r="G99" s="50">
        <f aca="true" t="shared" si="27" ref="G99:O99">G98/4</f>
        <v>5.5</v>
      </c>
      <c r="H99" s="32">
        <f t="shared" si="27"/>
        <v>19</v>
      </c>
      <c r="I99" s="50">
        <f t="shared" si="27"/>
        <v>5</v>
      </c>
      <c r="J99" s="32">
        <f t="shared" si="27"/>
        <v>12</v>
      </c>
      <c r="K99" s="50">
        <f t="shared" si="27"/>
        <v>12</v>
      </c>
      <c r="L99" s="32">
        <f t="shared" si="27"/>
        <v>19.5</v>
      </c>
      <c r="M99" s="168">
        <f t="shared" si="27"/>
        <v>6.5</v>
      </c>
      <c r="N99" s="50">
        <f t="shared" si="27"/>
        <v>69.5</v>
      </c>
      <c r="O99" s="32">
        <f t="shared" si="27"/>
        <v>29</v>
      </c>
      <c r="P99" s="143">
        <f>N99-O99</f>
        <v>40.5</v>
      </c>
    </row>
    <row r="100" spans="1:16" ht="14.25" customHeight="1">
      <c r="A100" s="6"/>
      <c r="B100" s="263" t="s">
        <v>203</v>
      </c>
      <c r="C100" s="264"/>
      <c r="D100" s="265"/>
      <c r="E100" s="75" t="s">
        <v>80</v>
      </c>
      <c r="F100" s="35">
        <f>SUM(F22:F42)</f>
        <v>204</v>
      </c>
      <c r="G100" s="44">
        <f aca="true" t="shared" si="28" ref="G100:O100">SUM(G22:G42)</f>
        <v>211</v>
      </c>
      <c r="H100" s="35">
        <f t="shared" si="28"/>
        <v>248</v>
      </c>
      <c r="I100" s="44">
        <f t="shared" si="28"/>
        <v>183</v>
      </c>
      <c r="J100" s="35">
        <f t="shared" si="28"/>
        <v>208</v>
      </c>
      <c r="K100" s="44">
        <f t="shared" si="28"/>
        <v>199</v>
      </c>
      <c r="L100" s="35">
        <f t="shared" si="28"/>
        <v>241</v>
      </c>
      <c r="M100" s="49">
        <f t="shared" si="28"/>
        <v>192</v>
      </c>
      <c r="N100" s="44">
        <f t="shared" si="28"/>
        <v>901</v>
      </c>
      <c r="O100" s="35">
        <f t="shared" si="28"/>
        <v>785</v>
      </c>
      <c r="P100" s="142">
        <f>N100-O100</f>
        <v>116</v>
      </c>
    </row>
    <row r="101" spans="1:16" ht="14.25" customHeight="1">
      <c r="A101" s="6"/>
      <c r="B101" s="266"/>
      <c r="C101" s="256"/>
      <c r="D101" s="267"/>
      <c r="E101" s="76" t="s">
        <v>85</v>
      </c>
      <c r="F101" s="61">
        <f>F100/21</f>
        <v>9.714285714285714</v>
      </c>
      <c r="G101" s="63">
        <f aca="true" t="shared" si="29" ref="G101:O101">G100/21</f>
        <v>10.047619047619047</v>
      </c>
      <c r="H101" s="61">
        <f t="shared" si="29"/>
        <v>11.80952380952381</v>
      </c>
      <c r="I101" s="63">
        <f t="shared" si="29"/>
        <v>8.714285714285714</v>
      </c>
      <c r="J101" s="61">
        <f t="shared" si="29"/>
        <v>9.904761904761905</v>
      </c>
      <c r="K101" s="63">
        <f t="shared" si="29"/>
        <v>9.476190476190476</v>
      </c>
      <c r="L101" s="61">
        <f t="shared" si="29"/>
        <v>11.476190476190476</v>
      </c>
      <c r="M101" s="65">
        <f t="shared" si="29"/>
        <v>9.142857142857142</v>
      </c>
      <c r="N101" s="63">
        <f t="shared" si="29"/>
        <v>42.904761904761905</v>
      </c>
      <c r="O101" s="61">
        <f t="shared" si="29"/>
        <v>37.38095238095238</v>
      </c>
      <c r="P101" s="85">
        <f>N101-O101</f>
        <v>5.5238095238095255</v>
      </c>
    </row>
    <row r="102" spans="1:16" ht="14.25" customHeight="1">
      <c r="A102" s="6"/>
      <c r="B102" s="266"/>
      <c r="C102" s="256"/>
      <c r="D102" s="267"/>
      <c r="E102" s="75" t="s">
        <v>76</v>
      </c>
      <c r="F102" s="61">
        <f>MAX(F24:F42)</f>
        <v>22</v>
      </c>
      <c r="G102" s="63">
        <f aca="true" t="shared" si="30" ref="G102:O102">MAX(G24:G42)</f>
        <v>34</v>
      </c>
      <c r="H102" s="61">
        <f t="shared" si="30"/>
        <v>27</v>
      </c>
      <c r="I102" s="63">
        <f t="shared" si="30"/>
        <v>38</v>
      </c>
      <c r="J102" s="61">
        <f t="shared" si="30"/>
        <v>17</v>
      </c>
      <c r="K102" s="63">
        <f t="shared" si="30"/>
        <v>22</v>
      </c>
      <c r="L102" s="61">
        <f t="shared" si="30"/>
        <v>26</v>
      </c>
      <c r="M102" s="65">
        <f t="shared" si="30"/>
        <v>22</v>
      </c>
      <c r="N102" s="63">
        <f t="shared" si="30"/>
        <v>85</v>
      </c>
      <c r="O102" s="61">
        <f t="shared" si="30"/>
        <v>90</v>
      </c>
      <c r="P102" s="67"/>
    </row>
    <row r="103" spans="1:16" ht="14.25" customHeight="1">
      <c r="A103" s="6"/>
      <c r="B103" s="266"/>
      <c r="C103" s="256"/>
      <c r="D103" s="267"/>
      <c r="E103" s="76" t="s">
        <v>75</v>
      </c>
      <c r="F103" s="61">
        <f>MIN(F24:F42)</f>
        <v>2</v>
      </c>
      <c r="G103" s="63">
        <f aca="true" t="shared" si="31" ref="G103:N103">MIN(G24:G42)</f>
        <v>0</v>
      </c>
      <c r="H103" s="61">
        <f t="shared" si="31"/>
        <v>3</v>
      </c>
      <c r="I103" s="63">
        <f t="shared" si="31"/>
        <v>0</v>
      </c>
      <c r="J103" s="61">
        <f t="shared" si="31"/>
        <v>2</v>
      </c>
      <c r="K103" s="63">
        <f t="shared" si="31"/>
        <v>0</v>
      </c>
      <c r="L103" s="61">
        <f t="shared" si="31"/>
        <v>0</v>
      </c>
      <c r="M103" s="65">
        <f t="shared" si="31"/>
        <v>0</v>
      </c>
      <c r="N103" s="171">
        <f t="shared" si="31"/>
        <v>10</v>
      </c>
      <c r="O103" s="63">
        <f>MIN(O24:O40)</f>
        <v>2</v>
      </c>
      <c r="P103" s="66"/>
    </row>
    <row r="104" spans="1:16" ht="14.25" customHeight="1">
      <c r="A104" s="6"/>
      <c r="B104" s="266"/>
      <c r="C104" s="256"/>
      <c r="D104" s="267"/>
      <c r="E104" s="77" t="s">
        <v>72</v>
      </c>
      <c r="F104" s="61">
        <f>F102-F103</f>
        <v>20</v>
      </c>
      <c r="G104" s="63">
        <f aca="true" t="shared" si="32" ref="G104:O104">G102-G103</f>
        <v>34</v>
      </c>
      <c r="H104" s="61">
        <f t="shared" si="32"/>
        <v>24</v>
      </c>
      <c r="I104" s="63">
        <f t="shared" si="32"/>
        <v>38</v>
      </c>
      <c r="J104" s="61">
        <f t="shared" si="32"/>
        <v>15</v>
      </c>
      <c r="K104" s="63">
        <f t="shared" si="32"/>
        <v>22</v>
      </c>
      <c r="L104" s="61">
        <f t="shared" si="32"/>
        <v>26</v>
      </c>
      <c r="M104" s="65">
        <f t="shared" si="32"/>
        <v>22</v>
      </c>
      <c r="N104" s="171">
        <f t="shared" si="32"/>
        <v>75</v>
      </c>
      <c r="O104" s="63">
        <f t="shared" si="32"/>
        <v>88</v>
      </c>
      <c r="P104" s="66"/>
    </row>
    <row r="105" spans="1:16" ht="14.25" customHeight="1">
      <c r="A105" s="6"/>
      <c r="B105" s="268"/>
      <c r="C105" s="269"/>
      <c r="D105" s="270"/>
      <c r="E105" s="78" t="s">
        <v>73</v>
      </c>
      <c r="F105" s="99">
        <f>STDEVP(F24:F42)</f>
        <v>6.805570473787205</v>
      </c>
      <c r="G105" s="100">
        <f aca="true" t="shared" si="33" ref="G105:O105">STDEVP(G24:G42)</f>
        <v>8.06483423552756</v>
      </c>
      <c r="H105" s="99">
        <f t="shared" si="33"/>
        <v>7.5712680393043605</v>
      </c>
      <c r="I105" s="100">
        <f t="shared" si="33"/>
        <v>8.72732519081016</v>
      </c>
      <c r="J105" s="99">
        <f t="shared" si="33"/>
        <v>4.679181214924815</v>
      </c>
      <c r="K105" s="100">
        <f t="shared" si="33"/>
        <v>5.599267858748733</v>
      </c>
      <c r="L105" s="99">
        <f t="shared" si="33"/>
        <v>7.788051079197437</v>
      </c>
      <c r="M105" s="101">
        <f t="shared" si="33"/>
        <v>5.073968107366328</v>
      </c>
      <c r="N105" s="100">
        <f t="shared" si="33"/>
        <v>22.593235572374507</v>
      </c>
      <c r="O105" s="99">
        <f t="shared" si="33"/>
        <v>21.25898864805074</v>
      </c>
      <c r="P105" s="64"/>
    </row>
    <row r="106" spans="1:16" ht="14.25" customHeight="1">
      <c r="A106" s="6"/>
      <c r="B106" s="131"/>
      <c r="C106" s="131"/>
      <c r="D106" s="131"/>
      <c r="E106" s="10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 customHeight="1">
      <c r="A107" s="6"/>
      <c r="C107" s="285" t="s">
        <v>183</v>
      </c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</row>
    <row r="108" spans="1:16" ht="14.25" customHeight="1">
      <c r="A108" s="6"/>
      <c r="C108" s="16"/>
      <c r="D108" s="1"/>
      <c r="E108" s="1"/>
      <c r="P108" s="1"/>
    </row>
    <row r="109" spans="1:16" ht="14.25" customHeight="1">
      <c r="A109" s="6"/>
      <c r="B109" s="286"/>
      <c r="C109" s="287"/>
      <c r="D109" s="288"/>
      <c r="E109" s="281" t="s">
        <v>74</v>
      </c>
      <c r="F109" s="274" t="s">
        <v>4</v>
      </c>
      <c r="G109" s="275"/>
      <c r="H109" s="276" t="s">
        <v>5</v>
      </c>
      <c r="I109" s="275"/>
      <c r="J109" s="276" t="s">
        <v>6</v>
      </c>
      <c r="K109" s="275"/>
      <c r="L109" s="276" t="s">
        <v>7</v>
      </c>
      <c r="M109" s="277"/>
      <c r="N109" s="276" t="s">
        <v>8</v>
      </c>
      <c r="O109" s="277"/>
      <c r="P109" s="283" t="s">
        <v>70</v>
      </c>
    </row>
    <row r="110" spans="1:16" ht="14.25" customHeight="1">
      <c r="A110" s="6"/>
      <c r="B110" s="260"/>
      <c r="C110" s="261"/>
      <c r="D110" s="262"/>
      <c r="E110" s="282"/>
      <c r="F110" s="88" t="s">
        <v>9</v>
      </c>
      <c r="G110" s="130" t="s">
        <v>10</v>
      </c>
      <c r="H110" s="88" t="s">
        <v>9</v>
      </c>
      <c r="I110" s="130" t="s">
        <v>10</v>
      </c>
      <c r="J110" s="88" t="s">
        <v>9</v>
      </c>
      <c r="K110" s="130" t="s">
        <v>10</v>
      </c>
      <c r="L110" s="88" t="s">
        <v>9</v>
      </c>
      <c r="M110" s="235" t="s">
        <v>10</v>
      </c>
      <c r="N110" s="89" t="s">
        <v>9</v>
      </c>
      <c r="O110" s="126" t="s">
        <v>10</v>
      </c>
      <c r="P110" s="284"/>
    </row>
    <row r="111" spans="1:16" ht="14.25" customHeight="1">
      <c r="A111" s="6"/>
      <c r="B111" s="263" t="s">
        <v>198</v>
      </c>
      <c r="C111" s="264"/>
      <c r="D111" s="265"/>
      <c r="E111" s="73" t="s">
        <v>239</v>
      </c>
      <c r="F111" s="31">
        <f>SUM(F43:F46)</f>
        <v>49</v>
      </c>
      <c r="G111" s="42">
        <f aca="true" t="shared" si="34" ref="G111:O111">SUM(G43:G46)</f>
        <v>27</v>
      </c>
      <c r="H111" s="31">
        <f t="shared" si="34"/>
        <v>32</v>
      </c>
      <c r="I111" s="42">
        <f t="shared" si="34"/>
        <v>32</v>
      </c>
      <c r="J111" s="31">
        <f t="shared" si="34"/>
        <v>54</v>
      </c>
      <c r="K111" s="42">
        <f t="shared" si="34"/>
        <v>36</v>
      </c>
      <c r="L111" s="31">
        <f t="shared" si="34"/>
        <v>63</v>
      </c>
      <c r="M111" s="46">
        <f t="shared" si="34"/>
        <v>30</v>
      </c>
      <c r="N111" s="120">
        <f t="shared" si="34"/>
        <v>198</v>
      </c>
      <c r="O111" s="42">
        <f t="shared" si="34"/>
        <v>125</v>
      </c>
      <c r="P111" s="142">
        <f aca="true" t="shared" si="35" ref="P111:P118">N111-O111</f>
        <v>73</v>
      </c>
    </row>
    <row r="112" spans="1:16" ht="14.25" customHeight="1">
      <c r="A112" s="6"/>
      <c r="B112" s="268"/>
      <c r="C112" s="269"/>
      <c r="D112" s="270"/>
      <c r="E112" s="74" t="s">
        <v>85</v>
      </c>
      <c r="F112" s="32">
        <f>F111/4</f>
        <v>12.25</v>
      </c>
      <c r="G112" s="21">
        <f aca="true" t="shared" si="36" ref="G112:O112">G111/4</f>
        <v>6.75</v>
      </c>
      <c r="H112" s="32">
        <f t="shared" si="36"/>
        <v>8</v>
      </c>
      <c r="I112" s="21">
        <f t="shared" si="36"/>
        <v>8</v>
      </c>
      <c r="J112" s="32">
        <f t="shared" si="36"/>
        <v>13.5</v>
      </c>
      <c r="K112" s="21">
        <f t="shared" si="36"/>
        <v>9</v>
      </c>
      <c r="L112" s="32">
        <f t="shared" si="36"/>
        <v>15.75</v>
      </c>
      <c r="M112" s="168">
        <f t="shared" si="36"/>
        <v>7.5</v>
      </c>
      <c r="N112" s="191">
        <f t="shared" si="36"/>
        <v>49.5</v>
      </c>
      <c r="O112" s="21">
        <f t="shared" si="36"/>
        <v>31.25</v>
      </c>
      <c r="P112" s="84">
        <f t="shared" si="35"/>
        <v>18.25</v>
      </c>
    </row>
    <row r="113" spans="1:16" ht="14.25" customHeight="1">
      <c r="A113" s="6"/>
      <c r="B113" s="263" t="s">
        <v>199</v>
      </c>
      <c r="C113" s="264"/>
      <c r="D113" s="265"/>
      <c r="E113" s="75" t="s">
        <v>79</v>
      </c>
      <c r="F113" s="31">
        <f>SUM(F47:F48)</f>
        <v>0</v>
      </c>
      <c r="G113" s="42">
        <f aca="true" t="shared" si="37" ref="G113:O113">SUM(G47:G48)</f>
        <v>29</v>
      </c>
      <c r="H113" s="31">
        <f t="shared" si="37"/>
        <v>8</v>
      </c>
      <c r="I113" s="42">
        <f t="shared" si="37"/>
        <v>35</v>
      </c>
      <c r="J113" s="31">
        <f t="shared" si="37"/>
        <v>15</v>
      </c>
      <c r="K113" s="42">
        <f t="shared" si="37"/>
        <v>19</v>
      </c>
      <c r="L113" s="31">
        <f t="shared" si="37"/>
        <v>13</v>
      </c>
      <c r="M113" s="46">
        <f t="shared" si="37"/>
        <v>37</v>
      </c>
      <c r="N113" s="120">
        <f t="shared" si="37"/>
        <v>36</v>
      </c>
      <c r="O113" s="42">
        <f t="shared" si="37"/>
        <v>120</v>
      </c>
      <c r="P113" s="83">
        <f t="shared" si="35"/>
        <v>-84</v>
      </c>
    </row>
    <row r="114" spans="1:16" ht="14.25" customHeight="1">
      <c r="A114" s="6"/>
      <c r="B114" s="268"/>
      <c r="C114" s="269"/>
      <c r="D114" s="270"/>
      <c r="E114" s="74" t="s">
        <v>85</v>
      </c>
      <c r="F114" s="32">
        <f>F113/2</f>
        <v>0</v>
      </c>
      <c r="G114" s="21">
        <f aca="true" t="shared" si="38" ref="G114:O114">G113/2</f>
        <v>14.5</v>
      </c>
      <c r="H114" s="32">
        <f t="shared" si="38"/>
        <v>4</v>
      </c>
      <c r="I114" s="21">
        <f t="shared" si="38"/>
        <v>17.5</v>
      </c>
      <c r="J114" s="32">
        <f t="shared" si="38"/>
        <v>7.5</v>
      </c>
      <c r="K114" s="21">
        <f t="shared" si="38"/>
        <v>9.5</v>
      </c>
      <c r="L114" s="32">
        <f t="shared" si="38"/>
        <v>6.5</v>
      </c>
      <c r="M114" s="168">
        <f t="shared" si="38"/>
        <v>18.5</v>
      </c>
      <c r="N114" s="189">
        <f t="shared" si="38"/>
        <v>18</v>
      </c>
      <c r="O114" s="21">
        <f t="shared" si="38"/>
        <v>60</v>
      </c>
      <c r="P114" s="143">
        <f t="shared" si="35"/>
        <v>-42</v>
      </c>
    </row>
    <row r="115" spans="1:16" ht="14.25" customHeight="1">
      <c r="A115" s="6"/>
      <c r="B115" s="263" t="s">
        <v>200</v>
      </c>
      <c r="C115" s="264"/>
      <c r="D115" s="265"/>
      <c r="E115" s="75" t="s">
        <v>78</v>
      </c>
      <c r="F115" s="31">
        <f>SUM(F49:F55)</f>
        <v>42</v>
      </c>
      <c r="G115" s="42">
        <f aca="true" t="shared" si="39" ref="G115:O115">SUM(G49:G55)</f>
        <v>90</v>
      </c>
      <c r="H115" s="31">
        <f t="shared" si="39"/>
        <v>35</v>
      </c>
      <c r="I115" s="42">
        <f t="shared" si="39"/>
        <v>72</v>
      </c>
      <c r="J115" s="31">
        <f t="shared" si="39"/>
        <v>45</v>
      </c>
      <c r="K115" s="42">
        <f t="shared" si="39"/>
        <v>79</v>
      </c>
      <c r="L115" s="31">
        <f t="shared" si="39"/>
        <v>63</v>
      </c>
      <c r="M115" s="46">
        <f t="shared" si="39"/>
        <v>84</v>
      </c>
      <c r="N115" s="120">
        <f t="shared" si="39"/>
        <v>185</v>
      </c>
      <c r="O115" s="42">
        <f t="shared" si="39"/>
        <v>325</v>
      </c>
      <c r="P115" s="83">
        <f t="shared" si="35"/>
        <v>-140</v>
      </c>
    </row>
    <row r="116" spans="1:16" ht="14.25" customHeight="1">
      <c r="A116" s="6"/>
      <c r="B116" s="268"/>
      <c r="C116" s="269"/>
      <c r="D116" s="270"/>
      <c r="E116" s="74" t="s">
        <v>85</v>
      </c>
      <c r="F116" s="32">
        <f>F115/7</f>
        <v>6</v>
      </c>
      <c r="G116" s="21">
        <f aca="true" t="shared" si="40" ref="G116:O116">G115/7</f>
        <v>12.857142857142858</v>
      </c>
      <c r="H116" s="32">
        <f t="shared" si="40"/>
        <v>5</v>
      </c>
      <c r="I116" s="21">
        <f t="shared" si="40"/>
        <v>10.285714285714286</v>
      </c>
      <c r="J116" s="32">
        <f t="shared" si="40"/>
        <v>6.428571428571429</v>
      </c>
      <c r="K116" s="21">
        <f t="shared" si="40"/>
        <v>11.285714285714286</v>
      </c>
      <c r="L116" s="32">
        <f t="shared" si="40"/>
        <v>9</v>
      </c>
      <c r="M116" s="168">
        <f t="shared" si="40"/>
        <v>12</v>
      </c>
      <c r="N116" s="189">
        <f t="shared" si="40"/>
        <v>26.428571428571427</v>
      </c>
      <c r="O116" s="21">
        <f t="shared" si="40"/>
        <v>46.42857142857143</v>
      </c>
      <c r="P116" s="143">
        <f t="shared" si="35"/>
        <v>-20.000000000000004</v>
      </c>
    </row>
    <row r="117" spans="1:16" ht="14.25" customHeight="1">
      <c r="A117" s="6"/>
      <c r="B117" s="263" t="s">
        <v>201</v>
      </c>
      <c r="C117" s="264"/>
      <c r="D117" s="265"/>
      <c r="E117" s="75" t="s">
        <v>77</v>
      </c>
      <c r="F117" s="31">
        <f>SUM(F56:F63)</f>
        <v>39</v>
      </c>
      <c r="G117" s="42">
        <f aca="true" t="shared" si="41" ref="G117:O117">SUM(G56:G63)</f>
        <v>89</v>
      </c>
      <c r="H117" s="31">
        <f t="shared" si="41"/>
        <v>57</v>
      </c>
      <c r="I117" s="42">
        <f t="shared" si="41"/>
        <v>50</v>
      </c>
      <c r="J117" s="31">
        <f t="shared" si="41"/>
        <v>85</v>
      </c>
      <c r="K117" s="42">
        <f t="shared" si="41"/>
        <v>49</v>
      </c>
      <c r="L117" s="31">
        <f t="shared" si="41"/>
        <v>54</v>
      </c>
      <c r="M117" s="46">
        <f t="shared" si="41"/>
        <v>62</v>
      </c>
      <c r="N117" s="120">
        <f t="shared" si="41"/>
        <v>235</v>
      </c>
      <c r="O117" s="42">
        <f t="shared" si="41"/>
        <v>250</v>
      </c>
      <c r="P117" s="83">
        <f t="shared" si="35"/>
        <v>-15</v>
      </c>
    </row>
    <row r="118" spans="1:16" ht="14.25" customHeight="1">
      <c r="A118" s="6"/>
      <c r="B118" s="268"/>
      <c r="C118" s="269"/>
      <c r="D118" s="270"/>
      <c r="E118" s="74" t="s">
        <v>196</v>
      </c>
      <c r="F118" s="32">
        <f>F117/8</f>
        <v>4.875</v>
      </c>
      <c r="G118" s="21">
        <f aca="true" t="shared" si="42" ref="G118:O118">G117/8</f>
        <v>11.125</v>
      </c>
      <c r="H118" s="32">
        <f t="shared" si="42"/>
        <v>7.125</v>
      </c>
      <c r="I118" s="21">
        <f t="shared" si="42"/>
        <v>6.25</v>
      </c>
      <c r="J118" s="32">
        <f t="shared" si="42"/>
        <v>10.625</v>
      </c>
      <c r="K118" s="21">
        <f t="shared" si="42"/>
        <v>6.125</v>
      </c>
      <c r="L118" s="32">
        <f t="shared" si="42"/>
        <v>6.75</v>
      </c>
      <c r="M118" s="168">
        <f t="shared" si="42"/>
        <v>7.75</v>
      </c>
      <c r="N118" s="189">
        <f t="shared" si="42"/>
        <v>29.375</v>
      </c>
      <c r="O118" s="21">
        <f t="shared" si="42"/>
        <v>31.25</v>
      </c>
      <c r="P118" s="143">
        <f t="shared" si="35"/>
        <v>-1.875</v>
      </c>
    </row>
    <row r="119" spans="1:16" ht="14.25" customHeight="1">
      <c r="A119" s="6"/>
      <c r="B119" s="263" t="s">
        <v>202</v>
      </c>
      <c r="C119" s="264"/>
      <c r="D119" s="265"/>
      <c r="E119" s="75" t="s">
        <v>240</v>
      </c>
      <c r="F119" s="31">
        <f>SUM(F43:F63)</f>
        <v>130</v>
      </c>
      <c r="G119" s="42">
        <f aca="true" t="shared" si="43" ref="G119:O119">SUM(G43:G63)</f>
        <v>235</v>
      </c>
      <c r="H119" s="31">
        <f t="shared" si="43"/>
        <v>132</v>
      </c>
      <c r="I119" s="42">
        <f t="shared" si="43"/>
        <v>189</v>
      </c>
      <c r="J119" s="31">
        <f t="shared" si="43"/>
        <v>199</v>
      </c>
      <c r="K119" s="42">
        <f t="shared" si="43"/>
        <v>183</v>
      </c>
      <c r="L119" s="31">
        <f t="shared" si="43"/>
        <v>193</v>
      </c>
      <c r="M119" s="46">
        <f t="shared" si="43"/>
        <v>213</v>
      </c>
      <c r="N119" s="120">
        <f t="shared" si="43"/>
        <v>654</v>
      </c>
      <c r="O119" s="42">
        <f t="shared" si="43"/>
        <v>820</v>
      </c>
      <c r="P119" s="142">
        <f>N119-O119</f>
        <v>-166</v>
      </c>
    </row>
    <row r="120" spans="1:16" ht="14.25" customHeight="1">
      <c r="A120" s="6"/>
      <c r="B120" s="266"/>
      <c r="C120" s="256"/>
      <c r="D120" s="267"/>
      <c r="E120" s="76" t="s">
        <v>85</v>
      </c>
      <c r="F120" s="61">
        <f>F119/21</f>
        <v>6.190476190476191</v>
      </c>
      <c r="G120" s="63">
        <f aca="true" t="shared" si="44" ref="G120:O120">G119/21</f>
        <v>11.19047619047619</v>
      </c>
      <c r="H120" s="61">
        <f t="shared" si="44"/>
        <v>6.285714285714286</v>
      </c>
      <c r="I120" s="63">
        <f t="shared" si="44"/>
        <v>9</v>
      </c>
      <c r="J120" s="61">
        <f t="shared" si="44"/>
        <v>9.476190476190476</v>
      </c>
      <c r="K120" s="63">
        <f t="shared" si="44"/>
        <v>8.714285714285714</v>
      </c>
      <c r="L120" s="61">
        <f t="shared" si="44"/>
        <v>9.19047619047619</v>
      </c>
      <c r="M120" s="65">
        <f t="shared" si="44"/>
        <v>10.142857142857142</v>
      </c>
      <c r="N120" s="190">
        <f t="shared" si="44"/>
        <v>31.142857142857142</v>
      </c>
      <c r="O120" s="63">
        <f t="shared" si="44"/>
        <v>39.04761904761905</v>
      </c>
      <c r="P120" s="85">
        <f>N120-O120</f>
        <v>-7.904761904761909</v>
      </c>
    </row>
    <row r="121" spans="1:16" ht="14.25" customHeight="1">
      <c r="A121" s="6"/>
      <c r="B121" s="266"/>
      <c r="C121" s="256"/>
      <c r="D121" s="267"/>
      <c r="E121" s="75" t="s">
        <v>76</v>
      </c>
      <c r="F121" s="61">
        <f>MAX(F43:F63)</f>
        <v>16</v>
      </c>
      <c r="G121" s="63">
        <f aca="true" t="shared" si="45" ref="G121:O121">MAX(G43:G63)</f>
        <v>20</v>
      </c>
      <c r="H121" s="61">
        <f t="shared" si="45"/>
        <v>19</v>
      </c>
      <c r="I121" s="63">
        <f t="shared" si="45"/>
        <v>21</v>
      </c>
      <c r="J121" s="61">
        <f t="shared" si="45"/>
        <v>23</v>
      </c>
      <c r="K121" s="63">
        <f t="shared" si="45"/>
        <v>20</v>
      </c>
      <c r="L121" s="61">
        <f t="shared" si="45"/>
        <v>30</v>
      </c>
      <c r="M121" s="65">
        <f t="shared" si="45"/>
        <v>24</v>
      </c>
      <c r="N121" s="190">
        <f t="shared" si="45"/>
        <v>69</v>
      </c>
      <c r="O121" s="63">
        <f t="shared" si="45"/>
        <v>71</v>
      </c>
      <c r="P121" s="67"/>
    </row>
    <row r="122" spans="1:16" ht="14.25" customHeight="1">
      <c r="A122" s="6"/>
      <c r="B122" s="266"/>
      <c r="C122" s="256"/>
      <c r="D122" s="267"/>
      <c r="E122" s="76" t="s">
        <v>75</v>
      </c>
      <c r="F122" s="61">
        <f>MIN(F45:F63)</f>
        <v>0</v>
      </c>
      <c r="G122" s="63">
        <f aca="true" t="shared" si="46" ref="G122:O122">MIN(G45:G63)</f>
        <v>0</v>
      </c>
      <c r="H122" s="61">
        <f t="shared" si="46"/>
        <v>0</v>
      </c>
      <c r="I122" s="63">
        <f t="shared" si="46"/>
        <v>1</v>
      </c>
      <c r="J122" s="61">
        <f t="shared" si="46"/>
        <v>0</v>
      </c>
      <c r="K122" s="63">
        <f t="shared" si="46"/>
        <v>0</v>
      </c>
      <c r="L122" s="61">
        <f t="shared" si="46"/>
        <v>0</v>
      </c>
      <c r="M122" s="65">
        <f t="shared" si="46"/>
        <v>2</v>
      </c>
      <c r="N122" s="190">
        <f t="shared" si="46"/>
        <v>11</v>
      </c>
      <c r="O122" s="63">
        <f t="shared" si="46"/>
        <v>12</v>
      </c>
      <c r="P122" s="66"/>
    </row>
    <row r="123" spans="1:16" ht="14.25" customHeight="1">
      <c r="A123" s="6"/>
      <c r="B123" s="266"/>
      <c r="C123" s="256"/>
      <c r="D123" s="267"/>
      <c r="E123" s="77" t="s">
        <v>72</v>
      </c>
      <c r="F123" s="61">
        <f>F121-F122</f>
        <v>16</v>
      </c>
      <c r="G123" s="63">
        <f aca="true" t="shared" si="47" ref="G123:O123">G121-G122</f>
        <v>20</v>
      </c>
      <c r="H123" s="61">
        <f t="shared" si="47"/>
        <v>19</v>
      </c>
      <c r="I123" s="63">
        <f t="shared" si="47"/>
        <v>20</v>
      </c>
      <c r="J123" s="61">
        <f t="shared" si="47"/>
        <v>23</v>
      </c>
      <c r="K123" s="63">
        <f t="shared" si="47"/>
        <v>20</v>
      </c>
      <c r="L123" s="61">
        <f t="shared" si="47"/>
        <v>30</v>
      </c>
      <c r="M123" s="65">
        <f t="shared" si="47"/>
        <v>22</v>
      </c>
      <c r="N123" s="190">
        <f t="shared" si="47"/>
        <v>58</v>
      </c>
      <c r="O123" s="63">
        <f t="shared" si="47"/>
        <v>59</v>
      </c>
      <c r="P123" s="66"/>
    </row>
    <row r="124" spans="1:16" ht="14.25" customHeight="1">
      <c r="A124" s="6"/>
      <c r="B124" s="268"/>
      <c r="C124" s="269"/>
      <c r="D124" s="270"/>
      <c r="E124" s="78" t="s">
        <v>73</v>
      </c>
      <c r="F124" s="99">
        <f>STDEVP(F43:F63)</f>
        <v>4.836557685940808</v>
      </c>
      <c r="G124" s="100">
        <f aca="true" t="shared" si="48" ref="G124:O124">STDEVP(G43:G63)</f>
        <v>6.138241159741722</v>
      </c>
      <c r="H124" s="99">
        <f t="shared" si="48"/>
        <v>4.0490193656154885</v>
      </c>
      <c r="I124" s="100">
        <f t="shared" si="48"/>
        <v>5.732115042211108</v>
      </c>
      <c r="J124" s="99">
        <f t="shared" si="48"/>
        <v>5.636775907412453</v>
      </c>
      <c r="K124" s="100">
        <f t="shared" si="48"/>
        <v>6.0564240364131985</v>
      </c>
      <c r="L124" s="99">
        <f t="shared" si="48"/>
        <v>6.012835854348418</v>
      </c>
      <c r="M124" s="101">
        <f t="shared" si="48"/>
        <v>6.742090351880875</v>
      </c>
      <c r="N124" s="102">
        <f t="shared" si="48"/>
        <v>13.173876438169717</v>
      </c>
      <c r="O124" s="100">
        <f t="shared" si="48"/>
        <v>16.977509465890428</v>
      </c>
      <c r="P124" s="64"/>
    </row>
    <row r="125" spans="1:17" ht="16.5" customHeight="1">
      <c r="A125" s="6"/>
      <c r="B125" s="280" t="s">
        <v>221</v>
      </c>
      <c r="C125" s="280"/>
      <c r="D125" s="280"/>
      <c r="E125" s="280"/>
      <c r="K125" s="117" t="s">
        <v>118</v>
      </c>
      <c r="P125" s="6"/>
      <c r="Q125" s="6"/>
    </row>
    <row r="126" spans="1:17" ht="12" customHeight="1">
      <c r="A126" s="6"/>
      <c r="B126" s="103"/>
      <c r="C126" s="103"/>
      <c r="D126" s="103"/>
      <c r="E126" s="104"/>
      <c r="K126" t="s">
        <v>97</v>
      </c>
      <c r="P126" s="6"/>
      <c r="Q126" s="6"/>
    </row>
    <row r="127" spans="1:17" ht="12" customHeight="1">
      <c r="A127" s="6"/>
      <c r="B127" s="103"/>
      <c r="C127" s="103"/>
      <c r="D127" s="103"/>
      <c r="E127" s="104"/>
      <c r="K127" s="6" t="s">
        <v>99</v>
      </c>
      <c r="L127" s="6"/>
      <c r="M127" s="6"/>
      <c r="N127" s="6"/>
      <c r="O127" s="6"/>
      <c r="P127" s="6"/>
      <c r="Q127" s="6"/>
    </row>
    <row r="128" spans="1:17" ht="12" customHeight="1">
      <c r="A128" s="6"/>
      <c r="B128" s="103"/>
      <c r="C128" s="103"/>
      <c r="D128" s="103"/>
      <c r="E128" s="104"/>
      <c r="K128" s="114" t="s">
        <v>106</v>
      </c>
      <c r="L128" s="6"/>
      <c r="M128" s="6"/>
      <c r="N128" s="6"/>
      <c r="O128" s="6"/>
      <c r="P128" s="6"/>
      <c r="Q128" s="6"/>
    </row>
    <row r="129" spans="1:15" ht="12" customHeight="1">
      <c r="A129" s="6"/>
      <c r="B129" s="103"/>
      <c r="C129" s="103"/>
      <c r="D129" s="103"/>
      <c r="E129" s="104"/>
      <c r="F129" s="6"/>
      <c r="G129" s="6"/>
      <c r="H129" s="6"/>
      <c r="I129" s="6"/>
      <c r="J129" s="6"/>
      <c r="K129" s="105" t="s">
        <v>107</v>
      </c>
      <c r="L129" s="6"/>
      <c r="M129" s="6"/>
      <c r="N129" s="6"/>
      <c r="O129" s="6"/>
    </row>
    <row r="130" spans="1:15" ht="12" customHeight="1">
      <c r="A130" s="6"/>
      <c r="B130" s="103"/>
      <c r="C130" s="103"/>
      <c r="D130" s="103"/>
      <c r="E130" s="104"/>
      <c r="F130" s="6"/>
      <c r="G130" s="6"/>
      <c r="H130" s="6"/>
      <c r="I130" s="6"/>
      <c r="J130" s="6"/>
      <c r="K130" s="105" t="s">
        <v>98</v>
      </c>
      <c r="L130" s="6"/>
      <c r="M130" s="6"/>
      <c r="N130" s="6"/>
      <c r="O130" s="6"/>
    </row>
    <row r="131" spans="1:16" ht="12" customHeight="1">
      <c r="A131" s="6"/>
      <c r="B131" s="103"/>
      <c r="C131" s="103"/>
      <c r="D131" s="103"/>
      <c r="E131" s="104"/>
      <c r="F131" s="6"/>
      <c r="G131" s="6"/>
      <c r="H131" s="6"/>
      <c r="I131" s="6"/>
      <c r="J131" s="6"/>
      <c r="K131" s="114" t="s">
        <v>108</v>
      </c>
      <c r="L131" s="6"/>
      <c r="M131" s="6"/>
      <c r="N131" s="6"/>
      <c r="O131" s="6"/>
      <c r="P131" s="6"/>
    </row>
    <row r="132" spans="1:16" ht="12" customHeight="1">
      <c r="A132" s="6"/>
      <c r="B132" s="103"/>
      <c r="C132" s="103"/>
      <c r="D132" s="103"/>
      <c r="E132" s="104"/>
      <c r="F132" s="6"/>
      <c r="G132" s="6"/>
      <c r="H132" s="6"/>
      <c r="I132" s="6"/>
      <c r="J132" s="6"/>
      <c r="K132" s="105" t="s">
        <v>100</v>
      </c>
      <c r="L132" s="6"/>
      <c r="M132" s="6"/>
      <c r="N132" s="6"/>
      <c r="O132" s="6"/>
      <c r="P132" s="6"/>
    </row>
    <row r="133" spans="1:11" ht="12" customHeight="1">
      <c r="A133" s="6"/>
      <c r="B133" s="103"/>
      <c r="C133" s="103"/>
      <c r="D133" s="103"/>
      <c r="E133" s="104"/>
      <c r="F133" s="6"/>
      <c r="G133" s="6"/>
      <c r="H133" s="6"/>
      <c r="I133" s="6"/>
      <c r="J133" s="6"/>
      <c r="K133" s="105" t="s">
        <v>113</v>
      </c>
    </row>
    <row r="134" spans="1:16" ht="12" customHeight="1">
      <c r="A134" s="6"/>
      <c r="B134" s="103"/>
      <c r="C134" s="103"/>
      <c r="D134" s="103"/>
      <c r="E134" s="104"/>
      <c r="F134" s="6"/>
      <c r="G134" s="6"/>
      <c r="H134" s="6"/>
      <c r="I134" s="6"/>
      <c r="J134" s="6"/>
      <c r="K134" s="105" t="s">
        <v>112</v>
      </c>
      <c r="M134" t="s">
        <v>115</v>
      </c>
      <c r="P134" s="6"/>
    </row>
    <row r="135" spans="1:11" ht="12" customHeight="1">
      <c r="A135" s="6"/>
      <c r="B135" s="103"/>
      <c r="C135" s="103"/>
      <c r="D135" s="103"/>
      <c r="E135" s="104"/>
      <c r="F135" s="6"/>
      <c r="G135" s="6"/>
      <c r="H135" s="6"/>
      <c r="I135" s="6"/>
      <c r="J135" s="6"/>
      <c r="K135" s="105" t="s">
        <v>116</v>
      </c>
    </row>
    <row r="136" spans="1:11" ht="11.25" customHeight="1">
      <c r="A136" s="6"/>
      <c r="B136" s="103"/>
      <c r="C136" s="103"/>
      <c r="D136" s="103"/>
      <c r="E136" s="104"/>
      <c r="F136" s="6"/>
      <c r="G136" s="6"/>
      <c r="H136" s="6"/>
      <c r="I136" s="6"/>
      <c r="J136" s="6"/>
      <c r="K136" s="105" t="s">
        <v>117</v>
      </c>
    </row>
    <row r="137" spans="1:10" ht="11.25" customHeight="1">
      <c r="A137" s="6"/>
      <c r="B137" s="103"/>
      <c r="C137" s="103"/>
      <c r="D137" s="103"/>
      <c r="E137" s="104"/>
      <c r="F137" s="6"/>
      <c r="G137" s="6"/>
      <c r="H137" s="6"/>
      <c r="I137" s="6"/>
      <c r="J137" s="6"/>
    </row>
    <row r="138" spans="1:16" ht="11.25" customHeight="1">
      <c r="A138" s="6"/>
      <c r="B138" s="103"/>
      <c r="C138" s="103"/>
      <c r="D138" s="103"/>
      <c r="E138" s="10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0" ht="11.25" customHeight="1">
      <c r="A139" s="6"/>
      <c r="B139" s="103"/>
      <c r="C139" s="103"/>
      <c r="D139" s="103"/>
      <c r="E139" s="104"/>
      <c r="F139" s="6"/>
      <c r="G139" s="6"/>
      <c r="H139" s="6"/>
      <c r="I139" s="6"/>
      <c r="J139" s="6"/>
    </row>
    <row r="140" spans="1:10" ht="11.25" customHeight="1">
      <c r="A140" s="6"/>
      <c r="B140" s="103"/>
      <c r="C140" s="103"/>
      <c r="D140" s="103"/>
      <c r="E140" s="104"/>
      <c r="F140" s="6"/>
      <c r="G140" s="6"/>
      <c r="H140" s="6"/>
      <c r="I140" s="6"/>
      <c r="J140" s="6"/>
    </row>
    <row r="141" spans="1:10" ht="11.25" customHeight="1">
      <c r="A141" s="6"/>
      <c r="B141" s="103"/>
      <c r="C141" s="103"/>
      <c r="D141" s="103"/>
      <c r="E141" s="104"/>
      <c r="F141" s="6"/>
      <c r="G141" s="6"/>
      <c r="H141" s="6"/>
      <c r="I141" s="6"/>
      <c r="J141" s="6"/>
    </row>
    <row r="142" spans="1:10" ht="11.25" customHeight="1">
      <c r="A142" s="6"/>
      <c r="B142" s="182"/>
      <c r="C142" s="182"/>
      <c r="D142" s="182"/>
      <c r="E142" s="104"/>
      <c r="F142" s="6"/>
      <c r="G142" s="6"/>
      <c r="H142" s="6"/>
      <c r="I142" s="6"/>
      <c r="J142" s="6"/>
    </row>
    <row r="143" spans="1:10" ht="11.25" customHeight="1">
      <c r="A143" s="6"/>
      <c r="B143" s="182"/>
      <c r="C143" s="182"/>
      <c r="D143" s="182"/>
      <c r="E143" s="104"/>
      <c r="F143" s="6"/>
      <c r="G143" s="6"/>
      <c r="H143" s="6"/>
      <c r="I143" s="6"/>
      <c r="J143" s="6"/>
    </row>
    <row r="144" spans="1:10" ht="8.25" customHeight="1">
      <c r="A144" s="6"/>
      <c r="B144" s="182"/>
      <c r="C144" s="182"/>
      <c r="D144" s="182"/>
      <c r="E144" s="104"/>
      <c r="F144" s="6"/>
      <c r="G144" s="6"/>
      <c r="H144" s="6"/>
      <c r="I144" s="6"/>
      <c r="J144" s="6"/>
    </row>
    <row r="145" spans="1:10" ht="14.25" customHeight="1">
      <c r="A145" s="6"/>
      <c r="B145" s="280" t="s">
        <v>215</v>
      </c>
      <c r="C145" s="280"/>
      <c r="D145" s="280"/>
      <c r="E145" s="280"/>
      <c r="F145" s="6"/>
      <c r="G145" s="6"/>
      <c r="H145" s="6"/>
      <c r="I145" s="6"/>
      <c r="J145" s="6"/>
    </row>
    <row r="146" spans="1:10" ht="11.25" customHeight="1">
      <c r="A146" s="6"/>
      <c r="B146" s="182"/>
      <c r="C146" s="182"/>
      <c r="D146" s="182"/>
      <c r="E146" s="104"/>
      <c r="F146" s="6"/>
      <c r="G146" s="6"/>
      <c r="H146" s="6"/>
      <c r="I146" s="6"/>
      <c r="J146" s="6"/>
    </row>
    <row r="147" spans="1:10" ht="11.25" customHeight="1">
      <c r="A147" s="6"/>
      <c r="B147" s="182"/>
      <c r="C147" s="182"/>
      <c r="D147" s="182"/>
      <c r="E147" s="104"/>
      <c r="F147" s="6"/>
      <c r="G147" s="6"/>
      <c r="H147" s="6"/>
      <c r="I147" s="6"/>
      <c r="J147" s="6"/>
    </row>
    <row r="148" spans="1:10" ht="11.25" customHeight="1">
      <c r="A148" s="6"/>
      <c r="B148" s="182"/>
      <c r="C148" s="182"/>
      <c r="D148" s="182"/>
      <c r="E148" s="104"/>
      <c r="F148" s="6"/>
      <c r="G148" s="6"/>
      <c r="H148" s="6"/>
      <c r="I148" s="6"/>
      <c r="J148" s="6"/>
    </row>
    <row r="149" spans="1:10" ht="11.25" customHeight="1">
      <c r="A149" s="6"/>
      <c r="B149" s="182"/>
      <c r="C149" s="182"/>
      <c r="D149" s="182"/>
      <c r="E149" s="104"/>
      <c r="F149" s="6"/>
      <c r="G149" s="6"/>
      <c r="H149" s="6"/>
      <c r="I149" s="6"/>
      <c r="J149" s="6"/>
    </row>
    <row r="150" spans="1:10" ht="11.25" customHeight="1">
      <c r="A150" s="6"/>
      <c r="B150" s="182"/>
      <c r="C150" s="182"/>
      <c r="D150" s="182"/>
      <c r="E150" s="104"/>
      <c r="F150" s="6"/>
      <c r="G150" s="6"/>
      <c r="H150" s="6"/>
      <c r="I150" s="6"/>
      <c r="J150" s="6"/>
    </row>
    <row r="151" spans="1:10" ht="11.25" customHeight="1">
      <c r="A151" s="6"/>
      <c r="B151" s="182"/>
      <c r="C151" s="182"/>
      <c r="D151" s="182"/>
      <c r="E151" s="104"/>
      <c r="F151" s="6"/>
      <c r="G151" s="6"/>
      <c r="H151" s="6"/>
      <c r="I151" s="6"/>
      <c r="J151" s="6"/>
    </row>
    <row r="152" spans="1:10" ht="11.25" customHeight="1">
      <c r="A152" s="6"/>
      <c r="B152" s="182"/>
      <c r="C152" s="182"/>
      <c r="D152" s="182"/>
      <c r="E152" s="104"/>
      <c r="F152" s="6"/>
      <c r="G152" s="6"/>
      <c r="H152" s="6"/>
      <c r="I152" s="6"/>
      <c r="J152" s="6"/>
    </row>
    <row r="153" spans="1:10" ht="11.25" customHeight="1">
      <c r="A153" s="6"/>
      <c r="B153" s="182"/>
      <c r="C153" s="182"/>
      <c r="D153" s="182"/>
      <c r="E153" s="104"/>
      <c r="F153" s="6"/>
      <c r="G153" s="6"/>
      <c r="H153" s="6"/>
      <c r="I153" s="6"/>
      <c r="J153" s="6"/>
    </row>
    <row r="154" spans="1:10" ht="11.25" customHeight="1">
      <c r="A154" s="6"/>
      <c r="B154" s="182"/>
      <c r="C154" s="182"/>
      <c r="D154" s="182"/>
      <c r="E154" s="104"/>
      <c r="F154" s="6"/>
      <c r="G154" s="6"/>
      <c r="H154" s="6"/>
      <c r="I154" s="6"/>
      <c r="J154" s="6"/>
    </row>
    <row r="155" spans="1:10" ht="11.25" customHeight="1">
      <c r="A155" s="6"/>
      <c r="B155" s="182"/>
      <c r="C155" s="182"/>
      <c r="D155" s="182"/>
      <c r="E155" s="104"/>
      <c r="F155" s="6"/>
      <c r="G155" s="6"/>
      <c r="H155" s="6"/>
      <c r="I155" s="6"/>
      <c r="J155" s="6"/>
    </row>
    <row r="156" spans="1:10" ht="11.25" customHeight="1">
      <c r="A156" s="6"/>
      <c r="B156" s="182"/>
      <c r="C156" s="182"/>
      <c r="D156" s="182"/>
      <c r="E156" s="104"/>
      <c r="F156" s="6"/>
      <c r="G156" s="6"/>
      <c r="H156" s="6"/>
      <c r="I156" s="6"/>
      <c r="J156" s="6"/>
    </row>
    <row r="157" spans="1:10" ht="11.25" customHeight="1">
      <c r="A157" s="6"/>
      <c r="B157" s="182"/>
      <c r="C157" s="182"/>
      <c r="D157" s="182"/>
      <c r="E157" s="104"/>
      <c r="F157" s="6"/>
      <c r="G157" s="6"/>
      <c r="H157" s="6"/>
      <c r="I157" s="6"/>
      <c r="J157" s="6"/>
    </row>
    <row r="158" spans="1:10" ht="11.25" customHeight="1">
      <c r="A158" s="6"/>
      <c r="B158" s="182"/>
      <c r="C158" s="182"/>
      <c r="D158" s="182"/>
      <c r="E158" s="104"/>
      <c r="F158" s="6"/>
      <c r="G158" s="6"/>
      <c r="H158" s="6"/>
      <c r="I158" s="6"/>
      <c r="J158" s="6"/>
    </row>
    <row r="159" spans="1:10" ht="11.25" customHeight="1">
      <c r="A159" s="6"/>
      <c r="B159" s="182"/>
      <c r="C159" s="182"/>
      <c r="D159" s="182"/>
      <c r="E159" s="104"/>
      <c r="F159" s="6"/>
      <c r="G159" s="6"/>
      <c r="H159" s="6"/>
      <c r="I159" s="6"/>
      <c r="J159" s="6"/>
    </row>
    <row r="160" spans="1:10" ht="11.25" customHeight="1">
      <c r="A160" s="6"/>
      <c r="B160" s="182"/>
      <c r="C160" s="182"/>
      <c r="D160" s="182"/>
      <c r="E160" s="104"/>
      <c r="F160" s="6"/>
      <c r="G160" s="6"/>
      <c r="H160" s="6"/>
      <c r="I160" s="6"/>
      <c r="J160" s="6"/>
    </row>
    <row r="161" spans="1:10" ht="11.25" customHeight="1">
      <c r="A161" s="6"/>
      <c r="B161" s="182"/>
      <c r="C161" s="182"/>
      <c r="D161" s="182"/>
      <c r="E161" s="104"/>
      <c r="F161" s="6"/>
      <c r="G161" s="6"/>
      <c r="H161" s="6"/>
      <c r="I161" s="6"/>
      <c r="J161" s="6"/>
    </row>
    <row r="162" spans="1:10" ht="11.25" customHeight="1">
      <c r="A162" s="6"/>
      <c r="B162" s="182"/>
      <c r="C162" s="182"/>
      <c r="D162" s="182"/>
      <c r="E162" s="104"/>
      <c r="F162" s="6"/>
      <c r="G162" s="6"/>
      <c r="H162" s="6"/>
      <c r="I162" s="6"/>
      <c r="J162" s="6"/>
    </row>
    <row r="163" spans="1:10" ht="11.25" customHeight="1">
      <c r="A163" s="6"/>
      <c r="B163" s="182"/>
      <c r="C163" s="182"/>
      <c r="D163" s="182"/>
      <c r="E163" s="104"/>
      <c r="F163" s="6"/>
      <c r="G163" s="6"/>
      <c r="H163" s="6"/>
      <c r="I163" s="6"/>
      <c r="J163" s="6"/>
    </row>
    <row r="164" spans="1:10" ht="7.5" customHeight="1">
      <c r="A164" s="6"/>
      <c r="B164" s="182"/>
      <c r="C164" s="182"/>
      <c r="D164" s="182"/>
      <c r="E164" s="104"/>
      <c r="F164" s="6"/>
      <c r="G164" s="6"/>
      <c r="H164" s="6"/>
      <c r="I164" s="6"/>
      <c r="J164" s="6"/>
    </row>
    <row r="165" spans="1:26" ht="15" customHeight="1">
      <c r="A165" s="6"/>
      <c r="B165" s="280" t="s">
        <v>214</v>
      </c>
      <c r="C165" s="280"/>
      <c r="D165" s="280"/>
      <c r="E165" s="280"/>
      <c r="F165" s="6"/>
      <c r="G165" s="6"/>
      <c r="H165" s="6"/>
      <c r="I165" s="6"/>
      <c r="J165" s="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</row>
    <row r="166" spans="1:26" ht="11.25" customHeight="1">
      <c r="A166" s="6"/>
      <c r="B166" s="182"/>
      <c r="C166" s="182"/>
      <c r="D166" s="182"/>
      <c r="E166" s="104"/>
      <c r="F166" s="6"/>
      <c r="G166" s="6"/>
      <c r="H166" s="6"/>
      <c r="I166" s="6"/>
      <c r="J166" s="6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</row>
    <row r="167" spans="1:26" ht="11.25" customHeight="1">
      <c r="A167" s="6"/>
      <c r="B167" s="182"/>
      <c r="C167" s="182"/>
      <c r="D167" s="182"/>
      <c r="E167" s="104"/>
      <c r="F167" s="6"/>
      <c r="G167" s="6"/>
      <c r="H167" s="6"/>
      <c r="I167" s="6"/>
      <c r="J167" s="6"/>
      <c r="Q167" s="6"/>
      <c r="R167" s="6"/>
      <c r="S167" s="6"/>
      <c r="T167" s="105"/>
      <c r="U167" s="105"/>
      <c r="V167" s="105"/>
      <c r="W167" s="105"/>
      <c r="X167" s="105"/>
      <c r="Y167" s="105"/>
      <c r="Z167" s="105"/>
    </row>
    <row r="168" spans="1:26" ht="11.25" customHeight="1">
      <c r="A168" s="6"/>
      <c r="B168" s="182"/>
      <c r="C168" s="182"/>
      <c r="D168" s="182"/>
      <c r="E168" s="104"/>
      <c r="F168" s="6"/>
      <c r="G168" s="6"/>
      <c r="H168" s="6"/>
      <c r="I168" s="6"/>
      <c r="J168" s="6"/>
      <c r="Q168" s="6"/>
      <c r="R168" s="6"/>
      <c r="S168" s="6"/>
      <c r="T168" s="105"/>
      <c r="U168" s="105"/>
      <c r="V168" s="105"/>
      <c r="W168" s="105"/>
      <c r="X168" s="105"/>
      <c r="Y168" s="105"/>
      <c r="Z168" s="105"/>
    </row>
    <row r="169" spans="1:26" ht="11.25" customHeight="1">
      <c r="A169" s="6"/>
      <c r="B169" s="182"/>
      <c r="C169" s="182"/>
      <c r="D169" s="182"/>
      <c r="E169" s="104"/>
      <c r="F169" s="6"/>
      <c r="G169" s="6"/>
      <c r="H169" s="6"/>
      <c r="I169" s="6"/>
      <c r="J169" s="6"/>
      <c r="Q169" s="6"/>
      <c r="R169" s="6"/>
      <c r="S169" s="6"/>
      <c r="T169" s="105"/>
      <c r="U169" s="105"/>
      <c r="V169" s="105"/>
      <c r="W169" s="105"/>
      <c r="X169" s="105"/>
      <c r="Y169" s="105"/>
      <c r="Z169" s="105"/>
    </row>
    <row r="170" spans="1:26" ht="11.25" customHeight="1">
      <c r="A170" s="6"/>
      <c r="B170" s="182"/>
      <c r="C170" s="182"/>
      <c r="D170" s="182"/>
      <c r="E170" s="104"/>
      <c r="F170" s="6"/>
      <c r="G170" s="6"/>
      <c r="H170" s="6"/>
      <c r="I170" s="6"/>
      <c r="J170" s="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</row>
    <row r="171" spans="1:26" ht="11.25" customHeight="1">
      <c r="A171" s="6"/>
      <c r="B171" s="182"/>
      <c r="C171" s="182"/>
      <c r="D171" s="182"/>
      <c r="E171" s="104"/>
      <c r="F171" s="6"/>
      <c r="G171" s="6"/>
      <c r="H171" s="6"/>
      <c r="I171" s="6"/>
      <c r="J171" s="6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</row>
    <row r="172" spans="1:26" ht="11.25" customHeight="1">
      <c r="A172" s="6"/>
      <c r="B172" s="182"/>
      <c r="C172" s="182"/>
      <c r="D172" s="182"/>
      <c r="E172" s="104"/>
      <c r="F172" s="6"/>
      <c r="G172" s="6"/>
      <c r="H172" s="6"/>
      <c r="I172" s="6"/>
      <c r="J172" s="6"/>
      <c r="Q172" s="6"/>
      <c r="R172" s="6"/>
      <c r="S172" s="6"/>
      <c r="T172" s="105"/>
      <c r="U172" s="105"/>
      <c r="V172" s="105"/>
      <c r="W172" s="105"/>
      <c r="X172" s="105"/>
      <c r="Y172" s="105"/>
      <c r="Z172" s="105"/>
    </row>
    <row r="173" spans="1:26" ht="11.25" customHeight="1">
      <c r="A173" s="6"/>
      <c r="B173" s="182"/>
      <c r="C173" s="182"/>
      <c r="D173" s="182"/>
      <c r="E173" s="104"/>
      <c r="F173" s="6"/>
      <c r="G173" s="6"/>
      <c r="H173" s="6"/>
      <c r="I173" s="6"/>
      <c r="J173" s="6"/>
      <c r="Q173" s="6"/>
      <c r="R173" s="6"/>
      <c r="S173" s="6"/>
      <c r="T173" s="105"/>
      <c r="U173" s="105"/>
      <c r="V173" s="105"/>
      <c r="W173" s="105"/>
      <c r="X173" s="105"/>
      <c r="Y173" s="105"/>
      <c r="Z173" s="105"/>
    </row>
    <row r="174" spans="1:10" ht="11.25" customHeight="1">
      <c r="A174" s="6"/>
      <c r="B174" s="182"/>
      <c r="C174" s="182"/>
      <c r="D174" s="182"/>
      <c r="E174" s="104"/>
      <c r="F174" s="6"/>
      <c r="G174" s="6"/>
      <c r="H174" s="6"/>
      <c r="I174" s="6"/>
      <c r="J174" s="6"/>
    </row>
    <row r="175" spans="1:10" ht="11.25" customHeight="1">
      <c r="A175" s="6"/>
      <c r="B175" s="182"/>
      <c r="C175" s="182"/>
      <c r="D175" s="182"/>
      <c r="E175" s="104"/>
      <c r="F175" s="6"/>
      <c r="G175" s="6"/>
      <c r="H175" s="6"/>
      <c r="I175" s="6"/>
      <c r="J175" s="6"/>
    </row>
    <row r="176" spans="1:10" ht="11.25" customHeight="1">
      <c r="A176" s="6"/>
      <c r="B176" s="182"/>
      <c r="C176" s="182"/>
      <c r="D176" s="182"/>
      <c r="E176" s="104"/>
      <c r="F176" s="6"/>
      <c r="G176" s="6"/>
      <c r="H176" s="6"/>
      <c r="I176" s="6"/>
      <c r="J176" s="6"/>
    </row>
    <row r="177" spans="1:10" ht="11.25" customHeight="1">
      <c r="A177" s="6"/>
      <c r="B177" s="182"/>
      <c r="C177" s="182"/>
      <c r="D177" s="182"/>
      <c r="E177" s="104"/>
      <c r="F177" s="6"/>
      <c r="G177" s="6"/>
      <c r="H177" s="6"/>
      <c r="I177" s="6"/>
      <c r="J177" s="6"/>
    </row>
    <row r="178" spans="1:10" ht="11.25" customHeight="1">
      <c r="A178" s="6"/>
      <c r="B178" s="182"/>
      <c r="C178" s="182"/>
      <c r="D178" s="182"/>
      <c r="E178" s="104"/>
      <c r="F178" s="6"/>
      <c r="G178" s="6"/>
      <c r="H178" s="6"/>
      <c r="I178" s="6"/>
      <c r="J178" s="6"/>
    </row>
    <row r="179" spans="1:10" ht="11.25" customHeight="1">
      <c r="A179" s="6"/>
      <c r="B179" s="182"/>
      <c r="C179" s="182"/>
      <c r="D179" s="182"/>
      <c r="E179" s="104"/>
      <c r="F179" s="6"/>
      <c r="G179" s="6"/>
      <c r="H179" s="6"/>
      <c r="I179" s="6"/>
      <c r="J179" s="6"/>
    </row>
    <row r="180" spans="1:10" ht="11.25" customHeight="1">
      <c r="A180" s="6"/>
      <c r="B180" s="182"/>
      <c r="C180" s="182"/>
      <c r="D180" s="182"/>
      <c r="E180" s="104"/>
      <c r="F180" s="6"/>
      <c r="G180" s="6"/>
      <c r="H180" s="6"/>
      <c r="I180" s="6"/>
      <c r="J180" s="6"/>
    </row>
    <row r="181" spans="1:10" ht="11.25" customHeight="1">
      <c r="A181" s="6"/>
      <c r="B181" s="182"/>
      <c r="C181" s="182"/>
      <c r="D181" s="182"/>
      <c r="E181" s="104"/>
      <c r="F181" s="6"/>
      <c r="G181" s="6"/>
      <c r="H181" s="6"/>
      <c r="I181" s="6"/>
      <c r="J181" s="6"/>
    </row>
    <row r="182" spans="1:10" ht="11.25" customHeight="1">
      <c r="A182" s="6"/>
      <c r="B182" s="182"/>
      <c r="C182" s="182"/>
      <c r="D182" s="182"/>
      <c r="E182" s="104"/>
      <c r="F182" s="6"/>
      <c r="G182" s="6"/>
      <c r="H182" s="6"/>
      <c r="I182" s="6"/>
      <c r="J182" s="6"/>
    </row>
    <row r="183" spans="1:10" ht="6.75" customHeight="1">
      <c r="A183" s="6"/>
      <c r="B183" s="182"/>
      <c r="C183" s="182"/>
      <c r="D183" s="182"/>
      <c r="E183" s="104"/>
      <c r="F183" s="6"/>
      <c r="G183" s="6"/>
      <c r="H183" s="6"/>
      <c r="I183" s="6"/>
      <c r="J183" s="6"/>
    </row>
    <row r="184" spans="1:10" ht="19.5" customHeight="1">
      <c r="A184" s="6"/>
      <c r="B184" s="280" t="s">
        <v>213</v>
      </c>
      <c r="C184" s="280"/>
      <c r="D184" s="280"/>
      <c r="E184" s="280"/>
      <c r="F184" s="6"/>
      <c r="G184" s="6"/>
      <c r="H184" s="6"/>
      <c r="I184" s="6"/>
      <c r="J184" s="6"/>
    </row>
    <row r="185" spans="1:10" ht="11.25" customHeight="1">
      <c r="A185" s="6"/>
      <c r="B185" s="182"/>
      <c r="C185" s="182"/>
      <c r="D185" s="182"/>
      <c r="E185" s="104"/>
      <c r="F185" s="6"/>
      <c r="G185" s="6"/>
      <c r="H185" s="6"/>
      <c r="I185" s="6"/>
      <c r="J185" s="6"/>
    </row>
    <row r="186" spans="1:10" ht="11.25" customHeight="1">
      <c r="A186" s="6"/>
      <c r="B186" s="182"/>
      <c r="C186" s="182"/>
      <c r="D186" s="182"/>
      <c r="E186" s="104"/>
      <c r="F186" s="6"/>
      <c r="G186" s="6"/>
      <c r="H186" s="6"/>
      <c r="I186" s="6"/>
      <c r="J186" s="6"/>
    </row>
    <row r="187" spans="1:10" ht="11.25" customHeight="1">
      <c r="A187" s="6"/>
      <c r="B187" s="182"/>
      <c r="C187" s="182"/>
      <c r="D187" s="182"/>
      <c r="E187" s="104"/>
      <c r="F187" s="6"/>
      <c r="G187" s="6"/>
      <c r="H187" s="6"/>
      <c r="I187" s="6"/>
      <c r="J187" s="6"/>
    </row>
    <row r="188" spans="1:10" ht="11.25" customHeight="1">
      <c r="A188" s="6"/>
      <c r="B188" s="182"/>
      <c r="C188" s="182"/>
      <c r="D188" s="182"/>
      <c r="E188" s="104"/>
      <c r="F188" s="6"/>
      <c r="G188" s="6"/>
      <c r="H188" s="6"/>
      <c r="I188" s="6"/>
      <c r="J188" s="6"/>
    </row>
    <row r="189" spans="1:10" ht="11.25" customHeight="1">
      <c r="A189" s="6"/>
      <c r="B189" s="182"/>
      <c r="C189" s="182"/>
      <c r="D189" s="182"/>
      <c r="E189" s="104"/>
      <c r="F189" s="6"/>
      <c r="G189" s="6"/>
      <c r="H189" s="6"/>
      <c r="I189" s="6"/>
      <c r="J189" s="6"/>
    </row>
    <row r="190" spans="1:10" ht="11.25" customHeight="1">
      <c r="A190" s="6"/>
      <c r="B190" s="182"/>
      <c r="C190" s="182"/>
      <c r="D190" s="182"/>
      <c r="E190" s="104"/>
      <c r="F190" s="6"/>
      <c r="G190" s="6"/>
      <c r="H190" s="6"/>
      <c r="I190" s="6"/>
      <c r="J190" s="6"/>
    </row>
    <row r="191" spans="1:10" ht="11.25" customHeight="1">
      <c r="A191" s="6"/>
      <c r="B191" s="182"/>
      <c r="C191" s="182"/>
      <c r="D191" s="182"/>
      <c r="E191" s="104"/>
      <c r="F191" s="6"/>
      <c r="G191" s="6"/>
      <c r="H191" s="6"/>
      <c r="I191" s="6"/>
      <c r="J191" s="6"/>
    </row>
    <row r="192" spans="1:10" ht="11.25" customHeight="1">
      <c r="A192" s="6"/>
      <c r="B192" s="182"/>
      <c r="C192" s="182"/>
      <c r="D192" s="182"/>
      <c r="E192" s="104"/>
      <c r="F192" s="6"/>
      <c r="G192" s="6"/>
      <c r="H192" s="6"/>
      <c r="I192" s="6"/>
      <c r="J192" s="6"/>
    </row>
    <row r="193" spans="1:10" ht="11.25" customHeight="1">
      <c r="A193" s="6"/>
      <c r="B193" s="182"/>
      <c r="C193" s="182"/>
      <c r="D193" s="182"/>
      <c r="E193" s="104"/>
      <c r="F193" s="6"/>
      <c r="G193" s="6"/>
      <c r="H193" s="6"/>
      <c r="I193" s="6"/>
      <c r="J193" s="6"/>
    </row>
    <row r="194" spans="1:10" ht="11.25" customHeight="1">
      <c r="A194" s="6"/>
      <c r="B194" s="182"/>
      <c r="C194" s="182"/>
      <c r="D194" s="182"/>
      <c r="E194" s="104"/>
      <c r="F194" s="6"/>
      <c r="G194" s="6"/>
      <c r="H194" s="6"/>
      <c r="I194" s="6"/>
      <c r="J194" s="6"/>
    </row>
    <row r="195" spans="1:10" ht="11.25" customHeight="1">
      <c r="A195" s="6"/>
      <c r="B195" s="182"/>
      <c r="C195" s="182"/>
      <c r="D195" s="182"/>
      <c r="E195" s="104"/>
      <c r="F195" s="6"/>
      <c r="G195" s="6"/>
      <c r="H195" s="6"/>
      <c r="I195" s="6"/>
      <c r="J195" s="6"/>
    </row>
    <row r="196" spans="1:10" ht="11.25" customHeight="1">
      <c r="A196" s="6"/>
      <c r="B196" s="182"/>
      <c r="C196" s="182"/>
      <c r="D196" s="182"/>
      <c r="E196" s="104"/>
      <c r="F196" s="6"/>
      <c r="G196" s="6"/>
      <c r="H196" s="6"/>
      <c r="I196" s="6"/>
      <c r="J196" s="6"/>
    </row>
    <row r="197" spans="1:10" ht="11.25" customHeight="1">
      <c r="A197" s="6"/>
      <c r="B197" s="182"/>
      <c r="C197" s="182"/>
      <c r="D197" s="182"/>
      <c r="E197" s="104"/>
      <c r="F197" s="6"/>
      <c r="G197" s="6"/>
      <c r="H197" s="6"/>
      <c r="I197" s="6"/>
      <c r="J197" s="6"/>
    </row>
    <row r="198" spans="1:10" ht="11.25" customHeight="1">
      <c r="A198" s="6"/>
      <c r="B198" s="182"/>
      <c r="C198" s="182"/>
      <c r="D198" s="182"/>
      <c r="E198" s="104"/>
      <c r="F198" s="6"/>
      <c r="G198" s="6"/>
      <c r="H198" s="6"/>
      <c r="I198" s="6"/>
      <c r="J198" s="6"/>
    </row>
    <row r="199" spans="1:10" ht="5.25" customHeight="1">
      <c r="A199" s="6"/>
      <c r="B199" s="182"/>
      <c r="C199" s="182"/>
      <c r="D199" s="182"/>
      <c r="E199" s="104"/>
      <c r="F199" s="6"/>
      <c r="G199" s="6"/>
      <c r="H199" s="6"/>
      <c r="I199" s="6"/>
      <c r="J199" s="6"/>
    </row>
    <row r="200" spans="1:10" ht="5.25" customHeight="1">
      <c r="A200" s="6"/>
      <c r="B200" s="182"/>
      <c r="C200" s="182"/>
      <c r="D200" s="182"/>
      <c r="E200" s="104"/>
      <c r="F200" s="6"/>
      <c r="G200" s="6"/>
      <c r="H200" s="6"/>
      <c r="I200" s="6"/>
      <c r="J200" s="6"/>
    </row>
    <row r="201" spans="3:16" ht="14.25" customHeight="1">
      <c r="C201" s="290" t="s">
        <v>222</v>
      </c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</row>
    <row r="202" spans="2:16" ht="3.75" customHeight="1">
      <c r="B202" s="1"/>
      <c r="C202" s="16"/>
      <c r="D202" s="1"/>
      <c r="E202" s="1"/>
      <c r="F202" s="1"/>
      <c r="G202" s="1"/>
      <c r="H202" s="1"/>
      <c r="I202" s="1"/>
      <c r="J202" s="1"/>
      <c r="K202" s="1"/>
      <c r="L202" s="261"/>
      <c r="M202" s="261"/>
      <c r="N202" s="261"/>
      <c r="O202" s="261"/>
      <c r="P202" s="261"/>
    </row>
    <row r="203" spans="1:18" ht="13.5" customHeight="1">
      <c r="A203" s="2"/>
      <c r="B203" s="8"/>
      <c r="C203" s="299" t="s">
        <v>2</v>
      </c>
      <c r="D203" s="299" t="s">
        <v>3</v>
      </c>
      <c r="E203" s="281" t="s">
        <v>74</v>
      </c>
      <c r="F203" s="274" t="s">
        <v>91</v>
      </c>
      <c r="G203" s="275"/>
      <c r="H203" s="276" t="s">
        <v>92</v>
      </c>
      <c r="I203" s="275"/>
      <c r="J203" s="276" t="s">
        <v>93</v>
      </c>
      <c r="K203" s="275"/>
      <c r="L203" s="276" t="s">
        <v>94</v>
      </c>
      <c r="M203" s="277"/>
      <c r="N203" s="276" t="s">
        <v>8</v>
      </c>
      <c r="O203" s="277"/>
      <c r="P203" s="265" t="s">
        <v>11</v>
      </c>
      <c r="R203" s="115"/>
    </row>
    <row r="204" spans="1:16" ht="13.5" customHeight="1">
      <c r="A204" s="2"/>
      <c r="B204" s="3"/>
      <c r="C204" s="282"/>
      <c r="D204" s="282"/>
      <c r="E204" s="282"/>
      <c r="F204" s="88" t="s">
        <v>9</v>
      </c>
      <c r="G204" s="86" t="s">
        <v>10</v>
      </c>
      <c r="H204" s="88" t="s">
        <v>9</v>
      </c>
      <c r="I204" s="86" t="s">
        <v>10</v>
      </c>
      <c r="J204" s="88" t="s">
        <v>9</v>
      </c>
      <c r="K204" s="86" t="s">
        <v>10</v>
      </c>
      <c r="L204" s="88" t="s">
        <v>9</v>
      </c>
      <c r="M204" s="87" t="s">
        <v>10</v>
      </c>
      <c r="N204" s="89" t="s">
        <v>9</v>
      </c>
      <c r="O204" s="87" t="s">
        <v>10</v>
      </c>
      <c r="P204" s="270"/>
    </row>
    <row r="205" spans="1:16" ht="13.5" customHeight="1">
      <c r="A205" s="2"/>
      <c r="B205" s="79">
        <v>1</v>
      </c>
      <c r="C205" s="305" t="s">
        <v>17</v>
      </c>
      <c r="D205" s="299" t="s">
        <v>13</v>
      </c>
      <c r="E205" s="79" t="s">
        <v>46</v>
      </c>
      <c r="F205" s="31">
        <v>2</v>
      </c>
      <c r="G205" s="30">
        <v>2</v>
      </c>
      <c r="H205" s="31">
        <v>1</v>
      </c>
      <c r="I205" s="30">
        <v>4</v>
      </c>
      <c r="J205" s="31">
        <v>4</v>
      </c>
      <c r="K205" s="30">
        <v>6</v>
      </c>
      <c r="L205" s="31">
        <v>3</v>
      </c>
      <c r="M205" s="46">
        <v>6</v>
      </c>
      <c r="N205" s="42">
        <f aca="true" t="shared" si="49" ref="N205:O208">SUM(F205+H205+J205+L205)</f>
        <v>10</v>
      </c>
      <c r="O205" s="46">
        <f t="shared" si="49"/>
        <v>18</v>
      </c>
      <c r="P205" s="68" t="s">
        <v>24</v>
      </c>
    </row>
    <row r="206" spans="1:16" ht="13.5" customHeight="1">
      <c r="A206" s="2"/>
      <c r="B206" s="90">
        <v>2</v>
      </c>
      <c r="C206" s="305"/>
      <c r="D206" s="299"/>
      <c r="E206" s="91" t="s">
        <v>47</v>
      </c>
      <c r="F206" s="35">
        <v>4</v>
      </c>
      <c r="G206" s="14">
        <v>9</v>
      </c>
      <c r="H206" s="35">
        <v>6</v>
      </c>
      <c r="I206" s="14">
        <v>11</v>
      </c>
      <c r="J206" s="35">
        <v>6</v>
      </c>
      <c r="K206" s="14">
        <v>8</v>
      </c>
      <c r="L206" s="35">
        <v>10</v>
      </c>
      <c r="M206" s="49">
        <v>8</v>
      </c>
      <c r="N206" s="44">
        <f t="shared" si="49"/>
        <v>26</v>
      </c>
      <c r="O206" s="49">
        <f t="shared" si="49"/>
        <v>36</v>
      </c>
      <c r="P206" s="69" t="s">
        <v>24</v>
      </c>
    </row>
    <row r="207" spans="1:16" ht="13.5" customHeight="1">
      <c r="A207" s="2"/>
      <c r="B207" s="92">
        <v>3</v>
      </c>
      <c r="C207" s="305"/>
      <c r="D207" s="299"/>
      <c r="E207" s="91" t="s">
        <v>48</v>
      </c>
      <c r="F207" s="35">
        <v>4</v>
      </c>
      <c r="G207" s="14">
        <v>10</v>
      </c>
      <c r="H207" s="35">
        <v>2</v>
      </c>
      <c r="I207" s="14">
        <v>6</v>
      </c>
      <c r="J207" s="35">
        <v>4</v>
      </c>
      <c r="K207" s="14">
        <v>16</v>
      </c>
      <c r="L207" s="35">
        <v>4</v>
      </c>
      <c r="M207" s="49">
        <v>0</v>
      </c>
      <c r="N207" s="44">
        <f t="shared" si="49"/>
        <v>14</v>
      </c>
      <c r="O207" s="49">
        <f t="shared" si="49"/>
        <v>32</v>
      </c>
      <c r="P207" s="69" t="s">
        <v>24</v>
      </c>
    </row>
    <row r="208" spans="1:16" ht="13.5" customHeight="1">
      <c r="A208" s="2"/>
      <c r="B208" s="93">
        <v>4</v>
      </c>
      <c r="C208" s="306"/>
      <c r="D208" s="282"/>
      <c r="E208" s="93" t="s">
        <v>49</v>
      </c>
      <c r="F208" s="34">
        <v>2</v>
      </c>
      <c r="G208" s="15">
        <v>6</v>
      </c>
      <c r="H208" s="34">
        <v>6</v>
      </c>
      <c r="I208" s="15">
        <v>4</v>
      </c>
      <c r="J208" s="34">
        <v>2</v>
      </c>
      <c r="K208" s="15">
        <v>8</v>
      </c>
      <c r="L208" s="34">
        <v>6</v>
      </c>
      <c r="M208" s="48">
        <v>6</v>
      </c>
      <c r="N208" s="43">
        <f t="shared" si="49"/>
        <v>16</v>
      </c>
      <c r="O208" s="48">
        <f t="shared" si="49"/>
        <v>24</v>
      </c>
      <c r="P208" s="27" t="s">
        <v>24</v>
      </c>
    </row>
    <row r="209" spans="1:16" ht="13.5" customHeight="1">
      <c r="A209" s="2"/>
      <c r="B209" s="90">
        <v>5</v>
      </c>
      <c r="C209" s="305" t="s">
        <v>40</v>
      </c>
      <c r="D209" s="299" t="s">
        <v>13</v>
      </c>
      <c r="E209" s="79" t="s">
        <v>50</v>
      </c>
      <c r="F209" s="40">
        <v>0</v>
      </c>
      <c r="G209" s="38">
        <v>15</v>
      </c>
      <c r="H209" s="40">
        <v>0</v>
      </c>
      <c r="I209" s="38">
        <v>14</v>
      </c>
      <c r="J209" s="40">
        <v>5</v>
      </c>
      <c r="K209" s="38">
        <v>14</v>
      </c>
      <c r="L209" s="40">
        <v>5</v>
      </c>
      <c r="M209" s="54">
        <v>8</v>
      </c>
      <c r="N209" s="53">
        <f aca="true" t="shared" si="50" ref="N209:N277">SUM(F209+H209+J209+L209)</f>
        <v>10</v>
      </c>
      <c r="O209" s="54">
        <f aca="true" t="shared" si="51" ref="O209:O277">SUM(G209+I209+K209+M209)</f>
        <v>51</v>
      </c>
      <c r="P209" s="68" t="s">
        <v>24</v>
      </c>
    </row>
    <row r="210" spans="1:16" ht="13.5" customHeight="1">
      <c r="A210" s="2"/>
      <c r="B210" s="92">
        <v>6</v>
      </c>
      <c r="C210" s="305"/>
      <c r="D210" s="299"/>
      <c r="E210" s="91" t="s">
        <v>51</v>
      </c>
      <c r="F210" s="35">
        <v>0</v>
      </c>
      <c r="G210" s="14">
        <v>4</v>
      </c>
      <c r="H210" s="35">
        <v>0</v>
      </c>
      <c r="I210" s="14">
        <v>4</v>
      </c>
      <c r="J210" s="35">
        <v>2</v>
      </c>
      <c r="K210" s="14">
        <v>16</v>
      </c>
      <c r="L210" s="35">
        <v>10</v>
      </c>
      <c r="M210" s="49">
        <v>9</v>
      </c>
      <c r="N210" s="44">
        <f t="shared" si="50"/>
        <v>12</v>
      </c>
      <c r="O210" s="49">
        <f t="shared" si="51"/>
        <v>33</v>
      </c>
      <c r="P210" s="69" t="s">
        <v>24</v>
      </c>
    </row>
    <row r="211" spans="1:16" ht="13.5" customHeight="1">
      <c r="A211" s="2"/>
      <c r="B211" s="93">
        <v>7</v>
      </c>
      <c r="C211" s="306"/>
      <c r="D211" s="282"/>
      <c r="E211" s="93" t="s">
        <v>52</v>
      </c>
      <c r="F211" s="34">
        <v>2</v>
      </c>
      <c r="G211" s="15">
        <v>4</v>
      </c>
      <c r="H211" s="34">
        <v>0</v>
      </c>
      <c r="I211" s="15">
        <v>10</v>
      </c>
      <c r="J211" s="34">
        <v>0</v>
      </c>
      <c r="K211" s="15">
        <v>6</v>
      </c>
      <c r="L211" s="34">
        <v>2</v>
      </c>
      <c r="M211" s="48">
        <v>10</v>
      </c>
      <c r="N211" s="43">
        <f t="shared" si="50"/>
        <v>4</v>
      </c>
      <c r="O211" s="48">
        <f t="shared" si="51"/>
        <v>30</v>
      </c>
      <c r="P211" s="27" t="s">
        <v>24</v>
      </c>
    </row>
    <row r="212" spans="1:16" ht="13.5" customHeight="1">
      <c r="A212" s="2"/>
      <c r="B212" s="79">
        <v>8</v>
      </c>
      <c r="C212" s="305" t="s">
        <v>21</v>
      </c>
      <c r="D212" s="299" t="s">
        <v>22</v>
      </c>
      <c r="E212" s="79" t="s">
        <v>53</v>
      </c>
      <c r="F212" s="31">
        <v>2</v>
      </c>
      <c r="G212" s="30">
        <v>11</v>
      </c>
      <c r="H212" s="31">
        <v>2</v>
      </c>
      <c r="I212" s="30">
        <v>22</v>
      </c>
      <c r="J212" s="31">
        <v>1</v>
      </c>
      <c r="K212" s="30">
        <v>12</v>
      </c>
      <c r="L212" s="31">
        <v>9</v>
      </c>
      <c r="M212" s="46">
        <v>8</v>
      </c>
      <c r="N212" s="42">
        <f t="shared" si="50"/>
        <v>14</v>
      </c>
      <c r="O212" s="46">
        <f t="shared" si="51"/>
        <v>53</v>
      </c>
      <c r="P212" s="68" t="s">
        <v>24</v>
      </c>
    </row>
    <row r="213" spans="1:16" ht="13.5" customHeight="1">
      <c r="A213" s="2"/>
      <c r="B213" s="93">
        <v>9</v>
      </c>
      <c r="C213" s="306"/>
      <c r="D213" s="282"/>
      <c r="E213" s="93" t="s">
        <v>54</v>
      </c>
      <c r="F213" s="34">
        <v>6</v>
      </c>
      <c r="G213" s="15">
        <v>15</v>
      </c>
      <c r="H213" s="34">
        <v>14</v>
      </c>
      <c r="I213" s="15">
        <v>2</v>
      </c>
      <c r="J213" s="34">
        <v>12</v>
      </c>
      <c r="K213" s="15">
        <v>7</v>
      </c>
      <c r="L213" s="34">
        <v>9</v>
      </c>
      <c r="M213" s="48">
        <v>11</v>
      </c>
      <c r="N213" s="43">
        <f t="shared" si="50"/>
        <v>41</v>
      </c>
      <c r="O213" s="48">
        <f t="shared" si="51"/>
        <v>35</v>
      </c>
      <c r="P213" s="27" t="s">
        <v>25</v>
      </c>
    </row>
    <row r="214" spans="1:16" ht="13.5" customHeight="1">
      <c r="A214" s="2"/>
      <c r="B214" s="79">
        <v>10</v>
      </c>
      <c r="C214" s="305" t="s">
        <v>26</v>
      </c>
      <c r="D214" s="267" t="s">
        <v>27</v>
      </c>
      <c r="E214" s="79" t="s">
        <v>55</v>
      </c>
      <c r="F214" s="31">
        <v>3</v>
      </c>
      <c r="G214" s="30">
        <v>4</v>
      </c>
      <c r="H214" s="31">
        <v>3</v>
      </c>
      <c r="I214" s="30">
        <v>7</v>
      </c>
      <c r="J214" s="31">
        <v>2</v>
      </c>
      <c r="K214" s="30">
        <v>6</v>
      </c>
      <c r="L214" s="31">
        <v>5</v>
      </c>
      <c r="M214" s="46">
        <v>16</v>
      </c>
      <c r="N214" s="42">
        <f t="shared" si="50"/>
        <v>13</v>
      </c>
      <c r="O214" s="46">
        <f t="shared" si="51"/>
        <v>33</v>
      </c>
      <c r="P214" s="68" t="s">
        <v>24</v>
      </c>
    </row>
    <row r="215" spans="1:16" ht="13.5" customHeight="1">
      <c r="A215" s="2"/>
      <c r="B215" s="93">
        <v>11</v>
      </c>
      <c r="C215" s="306"/>
      <c r="D215" s="270"/>
      <c r="E215" s="93" t="s">
        <v>29</v>
      </c>
      <c r="F215" s="34">
        <v>10</v>
      </c>
      <c r="G215" s="15">
        <v>2</v>
      </c>
      <c r="H215" s="34">
        <v>20</v>
      </c>
      <c r="I215" s="15">
        <v>6</v>
      </c>
      <c r="J215" s="34">
        <v>16</v>
      </c>
      <c r="K215" s="15">
        <v>5</v>
      </c>
      <c r="L215" s="34">
        <v>9</v>
      </c>
      <c r="M215" s="55">
        <v>8</v>
      </c>
      <c r="N215" s="43">
        <f t="shared" si="50"/>
        <v>55</v>
      </c>
      <c r="O215" s="55">
        <f t="shared" si="51"/>
        <v>21</v>
      </c>
      <c r="P215" s="27" t="s">
        <v>25</v>
      </c>
    </row>
    <row r="216" spans="1:16" ht="13.5" customHeight="1">
      <c r="A216" s="2"/>
      <c r="B216" s="94">
        <v>12</v>
      </c>
      <c r="C216" s="95" t="s">
        <v>33</v>
      </c>
      <c r="D216" s="96" t="s">
        <v>31</v>
      </c>
      <c r="E216" s="94" t="s">
        <v>56</v>
      </c>
      <c r="F216" s="39">
        <v>4</v>
      </c>
      <c r="G216" s="26">
        <v>8</v>
      </c>
      <c r="H216" s="39">
        <v>5</v>
      </c>
      <c r="I216" s="26">
        <v>6</v>
      </c>
      <c r="J216" s="39">
        <v>4</v>
      </c>
      <c r="K216" s="26">
        <v>12</v>
      </c>
      <c r="L216" s="39">
        <v>6</v>
      </c>
      <c r="M216" s="56">
        <v>10</v>
      </c>
      <c r="N216" s="10">
        <f t="shared" si="50"/>
        <v>19</v>
      </c>
      <c r="O216" s="56">
        <f t="shared" si="51"/>
        <v>36</v>
      </c>
      <c r="P216" s="11" t="s">
        <v>24</v>
      </c>
    </row>
    <row r="217" spans="1:16" ht="13.5" customHeight="1">
      <c r="A217" s="2"/>
      <c r="B217" s="90">
        <v>13</v>
      </c>
      <c r="C217" s="305" t="s">
        <v>36</v>
      </c>
      <c r="D217" s="299" t="s">
        <v>37</v>
      </c>
      <c r="E217" s="79" t="s">
        <v>38</v>
      </c>
      <c r="F217" s="31">
        <v>8</v>
      </c>
      <c r="G217" s="30">
        <v>6</v>
      </c>
      <c r="H217" s="31">
        <v>10</v>
      </c>
      <c r="I217" s="30">
        <v>9</v>
      </c>
      <c r="J217" s="31">
        <v>8</v>
      </c>
      <c r="K217" s="30">
        <v>0</v>
      </c>
      <c r="L217" s="31">
        <v>12</v>
      </c>
      <c r="M217" s="51">
        <v>8</v>
      </c>
      <c r="N217" s="120">
        <f t="shared" si="50"/>
        <v>38</v>
      </c>
      <c r="O217" s="51">
        <f t="shared" si="51"/>
        <v>23</v>
      </c>
      <c r="P217" s="68" t="s">
        <v>25</v>
      </c>
    </row>
    <row r="218" spans="1:16" ht="13.5" customHeight="1">
      <c r="A218" s="2"/>
      <c r="B218" s="97">
        <v>14</v>
      </c>
      <c r="C218" s="306"/>
      <c r="D218" s="282"/>
      <c r="E218" s="93" t="s">
        <v>28</v>
      </c>
      <c r="F218" s="34">
        <v>0</v>
      </c>
      <c r="G218" s="15">
        <v>13</v>
      </c>
      <c r="H218" s="34">
        <v>0</v>
      </c>
      <c r="I218" s="15">
        <v>12</v>
      </c>
      <c r="J218" s="34">
        <v>3</v>
      </c>
      <c r="K218" s="15">
        <v>14</v>
      </c>
      <c r="L218" s="34">
        <v>7</v>
      </c>
      <c r="M218" s="57">
        <v>4</v>
      </c>
      <c r="N218" s="43">
        <f t="shared" si="50"/>
        <v>10</v>
      </c>
      <c r="O218" s="57">
        <f t="shared" si="51"/>
        <v>43</v>
      </c>
      <c r="P218" s="27" t="s">
        <v>24</v>
      </c>
    </row>
    <row r="219" spans="1:16" ht="13.5" customHeight="1">
      <c r="A219" s="2"/>
      <c r="B219" s="90">
        <v>15</v>
      </c>
      <c r="C219" s="305" t="s">
        <v>41</v>
      </c>
      <c r="D219" s="299" t="s">
        <v>42</v>
      </c>
      <c r="E219" s="79" t="s">
        <v>57</v>
      </c>
      <c r="F219" s="31">
        <v>10</v>
      </c>
      <c r="G219" s="30">
        <v>0</v>
      </c>
      <c r="H219" s="31">
        <v>6</v>
      </c>
      <c r="I219" s="30">
        <v>0</v>
      </c>
      <c r="J219" s="31">
        <v>13</v>
      </c>
      <c r="K219" s="30">
        <v>4</v>
      </c>
      <c r="L219" s="31">
        <v>6</v>
      </c>
      <c r="M219" s="51">
        <v>0</v>
      </c>
      <c r="N219" s="42">
        <f t="shared" si="50"/>
        <v>35</v>
      </c>
      <c r="O219" s="51">
        <f t="shared" si="51"/>
        <v>4</v>
      </c>
      <c r="P219" s="68" t="s">
        <v>25</v>
      </c>
    </row>
    <row r="220" spans="1:16" ht="13.5" customHeight="1">
      <c r="A220" s="2"/>
      <c r="B220" s="92">
        <v>16</v>
      </c>
      <c r="C220" s="305"/>
      <c r="D220" s="299"/>
      <c r="E220" s="91" t="s">
        <v>58</v>
      </c>
      <c r="F220" s="35">
        <v>11</v>
      </c>
      <c r="G220" s="14">
        <v>2</v>
      </c>
      <c r="H220" s="35">
        <v>0</v>
      </c>
      <c r="I220" s="14">
        <v>2</v>
      </c>
      <c r="J220" s="35">
        <v>10</v>
      </c>
      <c r="K220" s="14">
        <v>2</v>
      </c>
      <c r="L220" s="35">
        <v>2</v>
      </c>
      <c r="M220" s="52">
        <v>4</v>
      </c>
      <c r="N220" s="44">
        <f t="shared" si="50"/>
        <v>23</v>
      </c>
      <c r="O220" s="52">
        <f t="shared" si="51"/>
        <v>10</v>
      </c>
      <c r="P220" s="69" t="s">
        <v>25</v>
      </c>
    </row>
    <row r="221" spans="1:16" ht="13.5" customHeight="1">
      <c r="A221" s="15"/>
      <c r="B221" s="93">
        <v>17</v>
      </c>
      <c r="C221" s="306"/>
      <c r="D221" s="282"/>
      <c r="E221" s="93" t="s">
        <v>59</v>
      </c>
      <c r="F221" s="34">
        <v>10</v>
      </c>
      <c r="G221" s="15">
        <v>4</v>
      </c>
      <c r="H221" s="34">
        <v>6</v>
      </c>
      <c r="I221" s="15">
        <v>6</v>
      </c>
      <c r="J221" s="34">
        <v>8</v>
      </c>
      <c r="K221" s="15">
        <v>4</v>
      </c>
      <c r="L221" s="34">
        <v>13</v>
      </c>
      <c r="M221" s="57">
        <v>2</v>
      </c>
      <c r="N221" s="43">
        <f t="shared" si="50"/>
        <v>37</v>
      </c>
      <c r="O221" s="57">
        <f t="shared" si="51"/>
        <v>16</v>
      </c>
      <c r="P221" s="27" t="s">
        <v>25</v>
      </c>
    </row>
    <row r="222" spans="1:16" ht="13.5" customHeight="1">
      <c r="A222" s="2"/>
      <c r="B222" s="79">
        <v>18</v>
      </c>
      <c r="C222" s="305" t="s">
        <v>43</v>
      </c>
      <c r="D222" s="299" t="s">
        <v>45</v>
      </c>
      <c r="E222" s="79" t="s">
        <v>60</v>
      </c>
      <c r="F222" s="31">
        <v>18</v>
      </c>
      <c r="G222" s="30">
        <v>9</v>
      </c>
      <c r="H222" s="31">
        <v>0</v>
      </c>
      <c r="I222" s="30">
        <v>4</v>
      </c>
      <c r="J222" s="31">
        <v>6</v>
      </c>
      <c r="K222" s="30">
        <v>5</v>
      </c>
      <c r="L222" s="31">
        <v>8</v>
      </c>
      <c r="M222" s="51">
        <v>12</v>
      </c>
      <c r="N222" s="42">
        <f t="shared" si="50"/>
        <v>32</v>
      </c>
      <c r="O222" s="51">
        <f t="shared" si="51"/>
        <v>30</v>
      </c>
      <c r="P222" s="68" t="s">
        <v>25</v>
      </c>
    </row>
    <row r="223" spans="1:16" ht="13.5" customHeight="1">
      <c r="A223" s="2"/>
      <c r="B223" s="91">
        <v>19</v>
      </c>
      <c r="C223" s="305"/>
      <c r="D223" s="299"/>
      <c r="E223" s="91" t="s">
        <v>61</v>
      </c>
      <c r="F223" s="35">
        <v>7</v>
      </c>
      <c r="G223" s="14">
        <v>6</v>
      </c>
      <c r="H223" s="35">
        <v>13</v>
      </c>
      <c r="I223" s="14">
        <v>11</v>
      </c>
      <c r="J223" s="35">
        <v>4</v>
      </c>
      <c r="K223" s="14">
        <v>9</v>
      </c>
      <c r="L223" s="35">
        <v>5</v>
      </c>
      <c r="M223" s="52">
        <v>14</v>
      </c>
      <c r="N223" s="121">
        <f t="shared" si="50"/>
        <v>29</v>
      </c>
      <c r="O223" s="49">
        <f t="shared" si="51"/>
        <v>40</v>
      </c>
      <c r="P223" s="69" t="s">
        <v>24</v>
      </c>
    </row>
    <row r="224" spans="1:16" ht="13.5" customHeight="1">
      <c r="A224" s="2"/>
      <c r="B224" s="93">
        <v>20</v>
      </c>
      <c r="C224" s="306"/>
      <c r="D224" s="282"/>
      <c r="E224" s="93" t="s">
        <v>62</v>
      </c>
      <c r="F224" s="34">
        <v>4</v>
      </c>
      <c r="G224" s="15">
        <v>13</v>
      </c>
      <c r="H224" s="34">
        <v>4</v>
      </c>
      <c r="I224" s="15">
        <v>13</v>
      </c>
      <c r="J224" s="34">
        <v>8</v>
      </c>
      <c r="K224" s="15">
        <v>10</v>
      </c>
      <c r="L224" s="34">
        <v>11</v>
      </c>
      <c r="M224" s="57">
        <v>12</v>
      </c>
      <c r="N224" s="122">
        <f t="shared" si="50"/>
        <v>27</v>
      </c>
      <c r="O224" s="48">
        <f t="shared" si="51"/>
        <v>48</v>
      </c>
      <c r="P224" s="27" t="s">
        <v>24</v>
      </c>
    </row>
    <row r="225" spans="1:16" ht="13.5" customHeight="1">
      <c r="A225" s="2"/>
      <c r="B225" s="79">
        <v>21</v>
      </c>
      <c r="C225" s="305" t="s">
        <v>44</v>
      </c>
      <c r="D225" s="299" t="s">
        <v>45</v>
      </c>
      <c r="E225" s="79" t="s">
        <v>63</v>
      </c>
      <c r="F225" s="31">
        <v>11</v>
      </c>
      <c r="G225" s="30">
        <v>4</v>
      </c>
      <c r="H225" s="31">
        <v>4</v>
      </c>
      <c r="I225" s="30">
        <v>12</v>
      </c>
      <c r="J225" s="31">
        <v>7</v>
      </c>
      <c r="K225" s="30">
        <v>17</v>
      </c>
      <c r="L225" s="31">
        <v>13</v>
      </c>
      <c r="M225" s="46">
        <v>8</v>
      </c>
      <c r="N225" s="120">
        <f t="shared" si="50"/>
        <v>35</v>
      </c>
      <c r="O225" s="46">
        <f t="shared" si="51"/>
        <v>41</v>
      </c>
      <c r="P225" s="68" t="s">
        <v>24</v>
      </c>
    </row>
    <row r="226" spans="1:16" ht="13.5" customHeight="1">
      <c r="A226" s="2"/>
      <c r="B226" s="90">
        <v>22</v>
      </c>
      <c r="C226" s="305"/>
      <c r="D226" s="299"/>
      <c r="E226" s="91" t="s">
        <v>64</v>
      </c>
      <c r="F226" s="35">
        <v>6</v>
      </c>
      <c r="G226" s="14">
        <v>17</v>
      </c>
      <c r="H226" s="35">
        <v>6</v>
      </c>
      <c r="I226" s="14">
        <v>18</v>
      </c>
      <c r="J226" s="35">
        <v>14</v>
      </c>
      <c r="K226" s="14">
        <v>6</v>
      </c>
      <c r="L226" s="35">
        <v>6</v>
      </c>
      <c r="M226" s="49">
        <v>14</v>
      </c>
      <c r="N226" s="192">
        <f t="shared" si="50"/>
        <v>32</v>
      </c>
      <c r="O226" s="49">
        <f t="shared" si="51"/>
        <v>55</v>
      </c>
      <c r="P226" s="69" t="s">
        <v>24</v>
      </c>
    </row>
    <row r="227" spans="1:16" ht="13.5" customHeight="1">
      <c r="A227" s="2"/>
      <c r="B227" s="97">
        <v>23</v>
      </c>
      <c r="C227" s="305"/>
      <c r="D227" s="299"/>
      <c r="E227" s="90" t="s">
        <v>65</v>
      </c>
      <c r="F227" s="203">
        <v>2</v>
      </c>
      <c r="G227" s="2">
        <v>8</v>
      </c>
      <c r="H227" s="12">
        <v>4</v>
      </c>
      <c r="I227" s="2">
        <v>12</v>
      </c>
      <c r="J227" s="12">
        <v>5</v>
      </c>
      <c r="K227" s="2">
        <v>13</v>
      </c>
      <c r="L227" s="12">
        <v>4</v>
      </c>
      <c r="M227" s="48">
        <v>12</v>
      </c>
      <c r="N227" s="206">
        <f t="shared" si="50"/>
        <v>15</v>
      </c>
      <c r="O227" s="48">
        <f t="shared" si="51"/>
        <v>45</v>
      </c>
      <c r="P227" s="18" t="s">
        <v>24</v>
      </c>
    </row>
    <row r="228" spans="1:16" ht="13.5" customHeight="1">
      <c r="A228" s="2"/>
      <c r="B228" s="98">
        <v>24</v>
      </c>
      <c r="C228" s="307" t="s">
        <v>39</v>
      </c>
      <c r="D228" s="281" t="s">
        <v>37</v>
      </c>
      <c r="E228" s="79" t="s">
        <v>35</v>
      </c>
      <c r="F228" s="31">
        <v>5</v>
      </c>
      <c r="G228" s="30">
        <v>4</v>
      </c>
      <c r="H228" s="31">
        <v>0</v>
      </c>
      <c r="I228" s="30">
        <v>12</v>
      </c>
      <c r="J228" s="31">
        <v>8</v>
      </c>
      <c r="K228" s="30">
        <v>4</v>
      </c>
      <c r="L228" s="31">
        <v>12</v>
      </c>
      <c r="M228" s="46">
        <v>8</v>
      </c>
      <c r="N228" s="120">
        <f t="shared" si="50"/>
        <v>25</v>
      </c>
      <c r="O228" s="46">
        <f t="shared" si="51"/>
        <v>28</v>
      </c>
      <c r="P228" s="68" t="s">
        <v>24</v>
      </c>
    </row>
    <row r="229" spans="1:16" ht="13.5" customHeight="1" thickBot="1">
      <c r="A229" s="2"/>
      <c r="B229" s="174">
        <v>25</v>
      </c>
      <c r="C229" s="308"/>
      <c r="D229" s="282"/>
      <c r="E229" s="93" t="s">
        <v>35</v>
      </c>
      <c r="F229" s="34">
        <v>6</v>
      </c>
      <c r="G229" s="15">
        <v>10</v>
      </c>
      <c r="H229" s="99">
        <v>0</v>
      </c>
      <c r="I229" s="15">
        <v>6</v>
      </c>
      <c r="J229" s="34">
        <v>4</v>
      </c>
      <c r="K229" s="15">
        <v>2</v>
      </c>
      <c r="L229" s="34">
        <v>10</v>
      </c>
      <c r="M229" s="48">
        <v>9</v>
      </c>
      <c r="N229" s="122">
        <f t="shared" si="50"/>
        <v>20</v>
      </c>
      <c r="O229" s="48">
        <f t="shared" si="51"/>
        <v>27</v>
      </c>
      <c r="P229" s="173" t="s">
        <v>24</v>
      </c>
    </row>
    <row r="230" spans="1:16" ht="13.5" customHeight="1" thickTop="1">
      <c r="A230" s="6"/>
      <c r="B230" s="90">
        <v>26</v>
      </c>
      <c r="C230" s="297" t="s">
        <v>119</v>
      </c>
      <c r="D230" s="309" t="s">
        <v>120</v>
      </c>
      <c r="E230" s="144" t="s">
        <v>147</v>
      </c>
      <c r="F230" s="193">
        <v>2</v>
      </c>
      <c r="G230" s="145">
        <v>8</v>
      </c>
      <c r="H230" s="193">
        <v>0</v>
      </c>
      <c r="I230" s="145">
        <v>12</v>
      </c>
      <c r="J230" s="193">
        <v>2</v>
      </c>
      <c r="K230" s="145">
        <v>13</v>
      </c>
      <c r="L230" s="205">
        <v>2</v>
      </c>
      <c r="M230" s="146">
        <v>11</v>
      </c>
      <c r="N230" s="207">
        <f t="shared" si="50"/>
        <v>6</v>
      </c>
      <c r="O230" s="146">
        <f t="shared" si="51"/>
        <v>44</v>
      </c>
      <c r="P230" s="69" t="s">
        <v>24</v>
      </c>
    </row>
    <row r="231" spans="1:16" ht="13.5" customHeight="1">
      <c r="A231" s="6"/>
      <c r="B231" s="157">
        <v>27</v>
      </c>
      <c r="C231" s="297"/>
      <c r="D231" s="310"/>
      <c r="E231" s="37" t="s">
        <v>148</v>
      </c>
      <c r="F231" s="118">
        <v>4</v>
      </c>
      <c r="G231" s="41">
        <v>13</v>
      </c>
      <c r="H231" s="118">
        <v>0</v>
      </c>
      <c r="I231" s="41">
        <v>12</v>
      </c>
      <c r="J231" s="118">
        <v>5</v>
      </c>
      <c r="K231" s="41">
        <v>8</v>
      </c>
      <c r="L231" s="118">
        <v>4</v>
      </c>
      <c r="M231" s="49">
        <v>15</v>
      </c>
      <c r="N231" s="192">
        <f t="shared" si="50"/>
        <v>13</v>
      </c>
      <c r="O231" s="49">
        <f t="shared" si="51"/>
        <v>48</v>
      </c>
      <c r="P231" s="69" t="s">
        <v>24</v>
      </c>
    </row>
    <row r="232" spans="1:16" ht="13.5" customHeight="1">
      <c r="A232" s="6"/>
      <c r="B232" s="97">
        <v>28</v>
      </c>
      <c r="C232" s="300"/>
      <c r="D232" s="311"/>
      <c r="E232" s="15" t="s">
        <v>149</v>
      </c>
      <c r="F232" s="34">
        <v>4</v>
      </c>
      <c r="G232" s="15">
        <v>14</v>
      </c>
      <c r="H232" s="34">
        <v>5</v>
      </c>
      <c r="I232" s="15">
        <v>4</v>
      </c>
      <c r="J232" s="34">
        <v>0</v>
      </c>
      <c r="K232" s="15">
        <v>20</v>
      </c>
      <c r="L232" s="34">
        <v>1</v>
      </c>
      <c r="M232" s="48">
        <v>14</v>
      </c>
      <c r="N232" s="122">
        <f t="shared" si="50"/>
        <v>10</v>
      </c>
      <c r="O232" s="48">
        <f t="shared" si="51"/>
        <v>52</v>
      </c>
      <c r="P232" s="125" t="s">
        <v>24</v>
      </c>
    </row>
    <row r="233" spans="1:16" ht="13.5" customHeight="1">
      <c r="A233" s="6"/>
      <c r="B233" s="90">
        <v>29</v>
      </c>
      <c r="C233" s="297" t="s">
        <v>121</v>
      </c>
      <c r="D233" s="310" t="s">
        <v>120</v>
      </c>
      <c r="E233" s="7" t="s">
        <v>150</v>
      </c>
      <c r="F233" s="35">
        <v>10</v>
      </c>
      <c r="G233" s="14">
        <v>2</v>
      </c>
      <c r="H233" s="35">
        <v>2</v>
      </c>
      <c r="I233" s="14">
        <v>0</v>
      </c>
      <c r="J233" s="35">
        <v>11</v>
      </c>
      <c r="K233" s="14">
        <v>6</v>
      </c>
      <c r="L233" s="35">
        <v>6</v>
      </c>
      <c r="M233" s="49">
        <v>2</v>
      </c>
      <c r="N233" s="192">
        <f t="shared" si="50"/>
        <v>29</v>
      </c>
      <c r="O233" s="49">
        <f t="shared" si="51"/>
        <v>10</v>
      </c>
      <c r="P233" s="153" t="s">
        <v>25</v>
      </c>
    </row>
    <row r="234" spans="1:16" ht="13.5" customHeight="1">
      <c r="A234" s="6"/>
      <c r="B234" s="92">
        <v>30</v>
      </c>
      <c r="C234" s="297"/>
      <c r="D234" s="310"/>
      <c r="E234" s="37" t="s">
        <v>151</v>
      </c>
      <c r="F234" s="204">
        <v>4</v>
      </c>
      <c r="G234" s="41">
        <v>17</v>
      </c>
      <c r="H234" s="118">
        <v>2</v>
      </c>
      <c r="I234" s="41">
        <v>6</v>
      </c>
      <c r="J234" s="204">
        <v>6</v>
      </c>
      <c r="K234" s="41">
        <v>4</v>
      </c>
      <c r="L234" s="204">
        <v>6</v>
      </c>
      <c r="M234" s="47">
        <v>4</v>
      </c>
      <c r="N234" s="208">
        <f t="shared" si="50"/>
        <v>18</v>
      </c>
      <c r="O234" s="47">
        <f t="shared" si="51"/>
        <v>31</v>
      </c>
      <c r="P234" s="69" t="s">
        <v>24</v>
      </c>
    </row>
    <row r="235" spans="1:16" ht="13.5" customHeight="1">
      <c r="A235" s="6"/>
      <c r="B235" s="97">
        <v>31</v>
      </c>
      <c r="C235" s="300"/>
      <c r="D235" s="311"/>
      <c r="E235" s="3" t="s">
        <v>65</v>
      </c>
      <c r="F235" s="34">
        <v>0</v>
      </c>
      <c r="G235" s="15">
        <v>10</v>
      </c>
      <c r="H235" s="34">
        <v>1</v>
      </c>
      <c r="I235" s="15">
        <v>10</v>
      </c>
      <c r="J235" s="34">
        <v>0</v>
      </c>
      <c r="K235" s="15">
        <v>6</v>
      </c>
      <c r="L235" s="34">
        <v>7</v>
      </c>
      <c r="M235" s="48">
        <v>4</v>
      </c>
      <c r="N235" s="122">
        <f t="shared" si="50"/>
        <v>8</v>
      </c>
      <c r="O235" s="48">
        <f t="shared" si="51"/>
        <v>30</v>
      </c>
      <c r="P235" s="148" t="s">
        <v>24</v>
      </c>
    </row>
    <row r="236" spans="1:16" ht="13.5" customHeight="1">
      <c r="A236" s="6"/>
      <c r="B236" s="98">
        <v>32</v>
      </c>
      <c r="C236" s="302" t="s">
        <v>122</v>
      </c>
      <c r="D236" s="301" t="s">
        <v>123</v>
      </c>
      <c r="E236" s="28" t="s">
        <v>1</v>
      </c>
      <c r="F236" s="31">
        <v>2</v>
      </c>
      <c r="G236" s="30">
        <v>20</v>
      </c>
      <c r="H236" s="31">
        <v>4</v>
      </c>
      <c r="I236" s="30">
        <v>18</v>
      </c>
      <c r="J236" s="31">
        <v>8</v>
      </c>
      <c r="K236" s="30">
        <v>6</v>
      </c>
      <c r="L236" s="31">
        <v>0</v>
      </c>
      <c r="M236" s="46">
        <v>16</v>
      </c>
      <c r="N236" s="120">
        <f t="shared" si="50"/>
        <v>14</v>
      </c>
      <c r="O236" s="46">
        <f t="shared" si="51"/>
        <v>60</v>
      </c>
      <c r="P236" s="69" t="s">
        <v>24</v>
      </c>
    </row>
    <row r="237" spans="1:16" ht="13.5" customHeight="1">
      <c r="A237" s="6"/>
      <c r="B237" s="92">
        <v>33</v>
      </c>
      <c r="C237" s="297"/>
      <c r="D237" s="294"/>
      <c r="E237" s="7" t="s">
        <v>152</v>
      </c>
      <c r="F237" s="35">
        <v>4</v>
      </c>
      <c r="G237" s="14">
        <v>8</v>
      </c>
      <c r="H237" s="35">
        <v>5</v>
      </c>
      <c r="I237" s="14">
        <v>27</v>
      </c>
      <c r="J237" s="35">
        <v>8</v>
      </c>
      <c r="K237" s="14">
        <v>14</v>
      </c>
      <c r="L237" s="35">
        <v>10</v>
      </c>
      <c r="M237" s="49">
        <v>4</v>
      </c>
      <c r="N237" s="192">
        <f t="shared" si="50"/>
        <v>27</v>
      </c>
      <c r="O237" s="49">
        <f t="shared" si="51"/>
        <v>53</v>
      </c>
      <c r="P237" s="69" t="s">
        <v>24</v>
      </c>
    </row>
    <row r="238" spans="1:16" ht="13.5" customHeight="1">
      <c r="A238" s="6"/>
      <c r="B238" s="93">
        <v>34</v>
      </c>
      <c r="C238" s="300"/>
      <c r="D238" s="295"/>
      <c r="E238" s="3" t="s">
        <v>153</v>
      </c>
      <c r="F238" s="34">
        <v>14</v>
      </c>
      <c r="G238" s="15">
        <v>10</v>
      </c>
      <c r="H238" s="34">
        <v>9</v>
      </c>
      <c r="I238" s="15">
        <v>12</v>
      </c>
      <c r="J238" s="34">
        <v>7</v>
      </c>
      <c r="K238" s="15">
        <v>12</v>
      </c>
      <c r="L238" s="34">
        <v>13</v>
      </c>
      <c r="M238" s="48">
        <v>13</v>
      </c>
      <c r="N238" s="122">
        <f t="shared" si="50"/>
        <v>43</v>
      </c>
      <c r="O238" s="48">
        <f t="shared" si="51"/>
        <v>47</v>
      </c>
      <c r="P238" s="148" t="s">
        <v>24</v>
      </c>
    </row>
    <row r="239" spans="1:16" ht="13.5" customHeight="1">
      <c r="A239" s="2"/>
      <c r="B239" s="158">
        <v>35</v>
      </c>
      <c r="C239" s="297" t="s">
        <v>124</v>
      </c>
      <c r="D239" s="259" t="s">
        <v>125</v>
      </c>
      <c r="E239" s="28" t="s">
        <v>154</v>
      </c>
      <c r="F239" s="31">
        <v>5</v>
      </c>
      <c r="G239" s="30">
        <v>6</v>
      </c>
      <c r="H239" s="31">
        <v>0</v>
      </c>
      <c r="I239" s="30">
        <v>15</v>
      </c>
      <c r="J239" s="31">
        <v>8</v>
      </c>
      <c r="K239" s="30">
        <v>17</v>
      </c>
      <c r="L239" s="31">
        <v>10</v>
      </c>
      <c r="M239" s="46">
        <v>13</v>
      </c>
      <c r="N239" s="120">
        <f t="shared" si="50"/>
        <v>23</v>
      </c>
      <c r="O239" s="46">
        <f t="shared" si="51"/>
        <v>51</v>
      </c>
      <c r="P239" s="69" t="s">
        <v>24</v>
      </c>
    </row>
    <row r="240" spans="1:16" ht="13.5" customHeight="1">
      <c r="A240" s="2"/>
      <c r="B240" s="187">
        <v>36</v>
      </c>
      <c r="C240" s="297"/>
      <c r="D240" s="262"/>
      <c r="E240" s="3" t="s">
        <v>55</v>
      </c>
      <c r="F240" s="34">
        <v>8</v>
      </c>
      <c r="G240" s="15">
        <v>10</v>
      </c>
      <c r="H240" s="34">
        <v>9</v>
      </c>
      <c r="I240" s="15">
        <v>4</v>
      </c>
      <c r="J240" s="34">
        <v>10</v>
      </c>
      <c r="K240" s="15">
        <v>2</v>
      </c>
      <c r="L240" s="34">
        <v>4</v>
      </c>
      <c r="M240" s="48">
        <v>13</v>
      </c>
      <c r="N240" s="192">
        <f t="shared" si="50"/>
        <v>31</v>
      </c>
      <c r="O240" s="48">
        <f t="shared" si="51"/>
        <v>29</v>
      </c>
      <c r="P240" s="141" t="s">
        <v>25</v>
      </c>
    </row>
    <row r="241" spans="1:16" ht="13.5" customHeight="1">
      <c r="A241" s="6"/>
      <c r="B241" s="98">
        <v>37</v>
      </c>
      <c r="C241" s="302" t="s">
        <v>127</v>
      </c>
      <c r="D241" s="294" t="s">
        <v>128</v>
      </c>
      <c r="E241" s="28" t="s">
        <v>55</v>
      </c>
      <c r="F241" s="31">
        <v>8</v>
      </c>
      <c r="G241" s="30">
        <v>6</v>
      </c>
      <c r="H241" s="31">
        <v>9</v>
      </c>
      <c r="I241" s="30">
        <v>8</v>
      </c>
      <c r="J241" s="31">
        <v>4</v>
      </c>
      <c r="K241" s="30">
        <v>8</v>
      </c>
      <c r="L241" s="31">
        <v>10</v>
      </c>
      <c r="M241" s="46">
        <v>10</v>
      </c>
      <c r="N241" s="120">
        <f t="shared" si="50"/>
        <v>31</v>
      </c>
      <c r="O241" s="46">
        <f t="shared" si="51"/>
        <v>32</v>
      </c>
      <c r="P241" s="69" t="s">
        <v>24</v>
      </c>
    </row>
    <row r="242" spans="1:16" ht="13.5" customHeight="1">
      <c r="A242" s="6"/>
      <c r="B242" s="97">
        <v>38</v>
      </c>
      <c r="C242" s="300"/>
      <c r="D242" s="295"/>
      <c r="E242" s="3" t="s">
        <v>35</v>
      </c>
      <c r="F242" s="34">
        <v>8</v>
      </c>
      <c r="G242" s="15">
        <v>8</v>
      </c>
      <c r="H242" s="34">
        <v>2</v>
      </c>
      <c r="I242" s="15">
        <v>10</v>
      </c>
      <c r="J242" s="34">
        <v>7</v>
      </c>
      <c r="K242" s="15">
        <v>2</v>
      </c>
      <c r="L242" s="34">
        <v>0</v>
      </c>
      <c r="M242" s="48">
        <v>12</v>
      </c>
      <c r="N242" s="122">
        <f t="shared" si="50"/>
        <v>17</v>
      </c>
      <c r="O242" s="48">
        <f t="shared" si="51"/>
        <v>32</v>
      </c>
      <c r="P242" s="148" t="s">
        <v>24</v>
      </c>
    </row>
    <row r="243" spans="1:16" ht="13.5" customHeight="1">
      <c r="A243" s="6"/>
      <c r="B243" s="90">
        <v>39</v>
      </c>
      <c r="C243" s="297" t="s">
        <v>129</v>
      </c>
      <c r="D243" s="294" t="s">
        <v>130</v>
      </c>
      <c r="E243" s="28" t="s">
        <v>29</v>
      </c>
      <c r="F243" s="31">
        <v>13</v>
      </c>
      <c r="G243" s="30">
        <v>4</v>
      </c>
      <c r="H243" s="31">
        <v>21</v>
      </c>
      <c r="I243" s="30">
        <v>5</v>
      </c>
      <c r="J243" s="31">
        <v>9</v>
      </c>
      <c r="K243" s="30">
        <v>0</v>
      </c>
      <c r="L243" s="31">
        <v>8</v>
      </c>
      <c r="M243" s="46">
        <v>5</v>
      </c>
      <c r="N243" s="120">
        <f t="shared" si="50"/>
        <v>51</v>
      </c>
      <c r="O243" s="46">
        <f t="shared" si="51"/>
        <v>14</v>
      </c>
      <c r="P243" s="153" t="s">
        <v>25</v>
      </c>
    </row>
    <row r="244" spans="1:16" ht="13.5" customHeight="1">
      <c r="A244" s="6"/>
      <c r="B244" s="157">
        <v>40</v>
      </c>
      <c r="C244" s="297"/>
      <c r="D244" s="294"/>
      <c r="E244" s="7" t="s">
        <v>155</v>
      </c>
      <c r="F244" s="35">
        <v>20</v>
      </c>
      <c r="G244" s="14">
        <v>0</v>
      </c>
      <c r="H244" s="35">
        <v>4</v>
      </c>
      <c r="I244" s="14">
        <v>6</v>
      </c>
      <c r="J244" s="35">
        <v>8</v>
      </c>
      <c r="K244" s="14">
        <v>3</v>
      </c>
      <c r="L244" s="35">
        <v>16</v>
      </c>
      <c r="M244" s="49">
        <v>2</v>
      </c>
      <c r="N244" s="192">
        <f t="shared" si="50"/>
        <v>48</v>
      </c>
      <c r="O244" s="49">
        <f t="shared" si="51"/>
        <v>11</v>
      </c>
      <c r="P244" s="152" t="s">
        <v>25</v>
      </c>
    </row>
    <row r="245" spans="1:16" ht="13.5" customHeight="1">
      <c r="A245" s="6"/>
      <c r="B245" s="97">
        <v>41</v>
      </c>
      <c r="C245" s="300"/>
      <c r="D245" s="295"/>
      <c r="E245" s="36" t="s">
        <v>55</v>
      </c>
      <c r="F245" s="99">
        <v>6</v>
      </c>
      <c r="G245" s="154">
        <v>9</v>
      </c>
      <c r="H245" s="99">
        <v>8</v>
      </c>
      <c r="I245" s="154">
        <v>3</v>
      </c>
      <c r="J245" s="99">
        <v>5</v>
      </c>
      <c r="K245" s="154">
        <v>9</v>
      </c>
      <c r="L245" s="99">
        <v>7</v>
      </c>
      <c r="M245" s="101">
        <v>8</v>
      </c>
      <c r="N245" s="102">
        <f t="shared" si="50"/>
        <v>26</v>
      </c>
      <c r="O245" s="101">
        <f t="shared" si="51"/>
        <v>29</v>
      </c>
      <c r="P245" s="128" t="s">
        <v>24</v>
      </c>
    </row>
    <row r="246" spans="1:16" ht="13.5" customHeight="1">
      <c r="A246" s="6"/>
      <c r="B246" s="90">
        <v>42</v>
      </c>
      <c r="C246" s="302" t="s">
        <v>156</v>
      </c>
      <c r="D246" s="314" t="s">
        <v>158</v>
      </c>
      <c r="E246" s="7" t="s">
        <v>157</v>
      </c>
      <c r="F246" s="35">
        <v>18</v>
      </c>
      <c r="G246" s="14">
        <v>0</v>
      </c>
      <c r="H246" s="35">
        <v>20</v>
      </c>
      <c r="I246" s="14">
        <v>0</v>
      </c>
      <c r="J246" s="35">
        <v>18</v>
      </c>
      <c r="K246" s="14">
        <v>0</v>
      </c>
      <c r="L246" s="35">
        <v>10</v>
      </c>
      <c r="M246" s="49">
        <v>4</v>
      </c>
      <c r="N246" s="192">
        <f t="shared" si="50"/>
        <v>66</v>
      </c>
      <c r="O246" s="49">
        <f t="shared" si="51"/>
        <v>4</v>
      </c>
      <c r="P246" s="161" t="s">
        <v>25</v>
      </c>
    </row>
    <row r="247" spans="1:16" ht="13.5" customHeight="1">
      <c r="A247" s="6"/>
      <c r="B247" s="97">
        <v>43</v>
      </c>
      <c r="C247" s="300"/>
      <c r="D247" s="315"/>
      <c r="E247" s="3" t="s">
        <v>28</v>
      </c>
      <c r="F247" s="34">
        <v>7</v>
      </c>
      <c r="G247" s="15">
        <v>4</v>
      </c>
      <c r="H247" s="34">
        <v>8</v>
      </c>
      <c r="I247" s="15">
        <v>2</v>
      </c>
      <c r="J247" s="34">
        <v>10</v>
      </c>
      <c r="K247" s="15">
        <v>6</v>
      </c>
      <c r="L247" s="34">
        <v>8</v>
      </c>
      <c r="M247" s="48">
        <v>5</v>
      </c>
      <c r="N247" s="122">
        <f t="shared" si="50"/>
        <v>33</v>
      </c>
      <c r="O247" s="48">
        <f t="shared" si="51"/>
        <v>17</v>
      </c>
      <c r="P247" s="148" t="s">
        <v>25</v>
      </c>
    </row>
    <row r="248" spans="1:16" ht="12.75" customHeight="1">
      <c r="A248" s="6"/>
      <c r="B248" s="94">
        <v>44</v>
      </c>
      <c r="C248" s="155" t="s">
        <v>131</v>
      </c>
      <c r="D248" s="13" t="s">
        <v>132</v>
      </c>
      <c r="E248" s="26" t="s">
        <v>152</v>
      </c>
      <c r="F248" s="39">
        <v>2</v>
      </c>
      <c r="G248" s="26">
        <v>24</v>
      </c>
      <c r="H248" s="39">
        <v>0</v>
      </c>
      <c r="I248" s="26">
        <v>16</v>
      </c>
      <c r="J248" s="39">
        <v>2</v>
      </c>
      <c r="K248" s="26">
        <v>13</v>
      </c>
      <c r="L248" s="39">
        <v>10</v>
      </c>
      <c r="M248" s="45">
        <v>14</v>
      </c>
      <c r="N248" s="119">
        <f t="shared" si="50"/>
        <v>14</v>
      </c>
      <c r="O248" s="45">
        <f t="shared" si="51"/>
        <v>67</v>
      </c>
      <c r="P248" s="128" t="s">
        <v>24</v>
      </c>
    </row>
    <row r="249" spans="1:16" ht="12.75" customHeight="1">
      <c r="A249" s="6"/>
      <c r="B249" s="79">
        <v>45</v>
      </c>
      <c r="C249" s="302" t="s">
        <v>191</v>
      </c>
      <c r="D249" s="294" t="s">
        <v>128</v>
      </c>
      <c r="E249" s="7" t="s">
        <v>35</v>
      </c>
      <c r="F249" s="35">
        <v>2</v>
      </c>
      <c r="G249" s="14">
        <v>8</v>
      </c>
      <c r="H249" s="35">
        <v>6</v>
      </c>
      <c r="I249" s="14">
        <v>16</v>
      </c>
      <c r="J249" s="35">
        <v>14</v>
      </c>
      <c r="K249" s="14">
        <v>4</v>
      </c>
      <c r="L249" s="35">
        <v>6</v>
      </c>
      <c r="M249" s="49">
        <v>2</v>
      </c>
      <c r="N249" s="192">
        <f t="shared" si="50"/>
        <v>28</v>
      </c>
      <c r="O249" s="49">
        <f t="shared" si="51"/>
        <v>30</v>
      </c>
      <c r="P249" s="153" t="s">
        <v>24</v>
      </c>
    </row>
    <row r="250" spans="1:16" ht="12.75" customHeight="1" thickBot="1">
      <c r="A250" s="6"/>
      <c r="B250" s="167">
        <v>46</v>
      </c>
      <c r="C250" s="298"/>
      <c r="D250" s="296"/>
      <c r="E250" s="139" t="s">
        <v>35</v>
      </c>
      <c r="F250" s="202">
        <v>10</v>
      </c>
      <c r="G250" s="164">
        <v>11</v>
      </c>
      <c r="H250" s="202">
        <v>16</v>
      </c>
      <c r="I250" s="164">
        <v>15</v>
      </c>
      <c r="J250" s="202">
        <v>12</v>
      </c>
      <c r="K250" s="164">
        <v>8</v>
      </c>
      <c r="L250" s="202">
        <v>12</v>
      </c>
      <c r="M250" s="165">
        <v>0</v>
      </c>
      <c r="N250" s="209">
        <f t="shared" si="50"/>
        <v>50</v>
      </c>
      <c r="O250" s="165">
        <f t="shared" si="51"/>
        <v>34</v>
      </c>
      <c r="P250" s="166" t="s">
        <v>25</v>
      </c>
    </row>
    <row r="251" spans="1:16" ht="12.75" customHeight="1" thickTop="1">
      <c r="A251" s="6"/>
      <c r="B251" s="91">
        <v>47</v>
      </c>
      <c r="C251" s="297" t="s">
        <v>165</v>
      </c>
      <c r="D251" s="294" t="s">
        <v>136</v>
      </c>
      <c r="E251" s="7" t="s">
        <v>35</v>
      </c>
      <c r="F251" s="193">
        <v>4</v>
      </c>
      <c r="G251" s="14">
        <v>10</v>
      </c>
      <c r="H251" s="35">
        <v>5</v>
      </c>
      <c r="I251" s="14">
        <v>8</v>
      </c>
      <c r="J251" s="193">
        <v>9</v>
      </c>
      <c r="K251" s="14">
        <v>4</v>
      </c>
      <c r="L251" s="35">
        <v>10</v>
      </c>
      <c r="M251" s="49">
        <v>4</v>
      </c>
      <c r="N251" s="207">
        <f t="shared" si="50"/>
        <v>28</v>
      </c>
      <c r="O251" s="49">
        <f t="shared" si="51"/>
        <v>26</v>
      </c>
      <c r="P251" s="147" t="s">
        <v>25</v>
      </c>
    </row>
    <row r="252" spans="1:16" ht="12.75" customHeight="1">
      <c r="A252" s="6"/>
      <c r="B252" s="93">
        <v>48</v>
      </c>
      <c r="C252" s="300"/>
      <c r="D252" s="295"/>
      <c r="E252" s="3" t="s">
        <v>157</v>
      </c>
      <c r="F252" s="34">
        <v>8</v>
      </c>
      <c r="G252" s="15">
        <v>14</v>
      </c>
      <c r="H252" s="34">
        <v>4</v>
      </c>
      <c r="I252" s="15">
        <v>11</v>
      </c>
      <c r="J252" s="34">
        <v>4</v>
      </c>
      <c r="K252" s="15">
        <v>18</v>
      </c>
      <c r="L252" s="34">
        <v>3</v>
      </c>
      <c r="M252" s="48">
        <v>28</v>
      </c>
      <c r="N252" s="43">
        <f t="shared" si="50"/>
        <v>19</v>
      </c>
      <c r="O252" s="48">
        <f t="shared" si="51"/>
        <v>71</v>
      </c>
      <c r="P252" s="141" t="s">
        <v>24</v>
      </c>
    </row>
    <row r="253" spans="1:16" ht="12.75" customHeight="1">
      <c r="A253" s="6"/>
      <c r="B253" s="90">
        <v>49</v>
      </c>
      <c r="C253" s="302" t="s">
        <v>192</v>
      </c>
      <c r="D253" s="314" t="s">
        <v>158</v>
      </c>
      <c r="E253" s="7" t="s">
        <v>159</v>
      </c>
      <c r="F253" s="31">
        <v>6</v>
      </c>
      <c r="G253" s="30">
        <v>2</v>
      </c>
      <c r="H253" s="31">
        <v>16</v>
      </c>
      <c r="I253" s="30">
        <v>2</v>
      </c>
      <c r="J253" s="31">
        <v>6</v>
      </c>
      <c r="K253" s="186">
        <v>0</v>
      </c>
      <c r="L253" s="31">
        <v>2</v>
      </c>
      <c r="M253" s="46">
        <v>2</v>
      </c>
      <c r="N253" s="42">
        <f t="shared" si="50"/>
        <v>30</v>
      </c>
      <c r="O253" s="46">
        <f t="shared" si="51"/>
        <v>6</v>
      </c>
      <c r="P253" s="160" t="s">
        <v>25</v>
      </c>
    </row>
    <row r="254" spans="1:16" ht="12.75" customHeight="1">
      <c r="A254" s="6"/>
      <c r="B254" s="97">
        <v>50</v>
      </c>
      <c r="C254" s="300"/>
      <c r="D254" s="315"/>
      <c r="E254" s="3" t="s">
        <v>35</v>
      </c>
      <c r="F254" s="34">
        <v>2</v>
      </c>
      <c r="G254" s="15">
        <v>5</v>
      </c>
      <c r="H254" s="34">
        <v>6</v>
      </c>
      <c r="I254" s="15">
        <v>5</v>
      </c>
      <c r="J254" s="34">
        <v>5</v>
      </c>
      <c r="K254" s="15">
        <v>2</v>
      </c>
      <c r="L254" s="34">
        <v>2</v>
      </c>
      <c r="M254" s="48">
        <v>4</v>
      </c>
      <c r="N254" s="43">
        <f t="shared" si="50"/>
        <v>15</v>
      </c>
      <c r="O254" s="48">
        <f t="shared" si="51"/>
        <v>16</v>
      </c>
      <c r="P254" s="148" t="s">
        <v>24</v>
      </c>
    </row>
    <row r="255" spans="1:16" ht="11.25" customHeight="1">
      <c r="A255" s="6"/>
      <c r="B255" s="94">
        <v>51</v>
      </c>
      <c r="C255" s="155" t="s">
        <v>160</v>
      </c>
      <c r="D255" s="156" t="s">
        <v>158</v>
      </c>
      <c r="E255" s="24" t="s">
        <v>161</v>
      </c>
      <c r="F255" s="39">
        <v>6</v>
      </c>
      <c r="G255" s="26">
        <v>6</v>
      </c>
      <c r="H255" s="39">
        <v>8</v>
      </c>
      <c r="I255" s="26">
        <v>6</v>
      </c>
      <c r="J255" s="39">
        <v>10</v>
      </c>
      <c r="K255" s="26">
        <v>0</v>
      </c>
      <c r="L255" s="39">
        <v>4</v>
      </c>
      <c r="M255" s="45">
        <v>2</v>
      </c>
      <c r="N255" s="43">
        <f t="shared" si="50"/>
        <v>28</v>
      </c>
      <c r="O255" s="45">
        <f t="shared" si="51"/>
        <v>14</v>
      </c>
      <c r="P255" s="141" t="s">
        <v>25</v>
      </c>
    </row>
    <row r="256" spans="1:16" ht="11.25" customHeight="1">
      <c r="A256" s="6"/>
      <c r="B256" s="79">
        <v>52</v>
      </c>
      <c r="C256" s="297" t="s">
        <v>133</v>
      </c>
      <c r="D256" s="294" t="s">
        <v>134</v>
      </c>
      <c r="E256" s="7" t="s">
        <v>35</v>
      </c>
      <c r="F256" s="35">
        <v>10</v>
      </c>
      <c r="G256" s="14">
        <v>6</v>
      </c>
      <c r="H256" s="35">
        <v>0</v>
      </c>
      <c r="I256" s="14">
        <v>11</v>
      </c>
      <c r="J256" s="35">
        <v>12</v>
      </c>
      <c r="K256" s="14">
        <v>6</v>
      </c>
      <c r="L256" s="35">
        <v>9</v>
      </c>
      <c r="M256" s="49">
        <v>3</v>
      </c>
      <c r="N256" s="44">
        <f t="shared" si="50"/>
        <v>31</v>
      </c>
      <c r="O256" s="49">
        <f t="shared" si="51"/>
        <v>26</v>
      </c>
      <c r="P256" s="160" t="s">
        <v>25</v>
      </c>
    </row>
    <row r="257" spans="1:16" ht="11.25" customHeight="1">
      <c r="A257" s="6"/>
      <c r="B257" s="93">
        <v>53</v>
      </c>
      <c r="C257" s="300"/>
      <c r="D257" s="295"/>
      <c r="E257" s="3" t="s">
        <v>161</v>
      </c>
      <c r="F257" s="34">
        <v>8</v>
      </c>
      <c r="G257" s="15">
        <v>2</v>
      </c>
      <c r="H257" s="34">
        <v>9</v>
      </c>
      <c r="I257" s="15">
        <v>10</v>
      </c>
      <c r="J257" s="34">
        <v>4</v>
      </c>
      <c r="K257" s="15">
        <v>6</v>
      </c>
      <c r="L257" s="34">
        <v>9</v>
      </c>
      <c r="M257" s="48">
        <v>10</v>
      </c>
      <c r="N257" s="43">
        <f t="shared" si="50"/>
        <v>30</v>
      </c>
      <c r="O257" s="48">
        <f t="shared" si="51"/>
        <v>28</v>
      </c>
      <c r="P257" s="148" t="s">
        <v>25</v>
      </c>
    </row>
    <row r="258" spans="1:16" ht="11.25" customHeight="1">
      <c r="A258" s="6"/>
      <c r="B258" s="90">
        <v>54</v>
      </c>
      <c r="C258" s="297" t="s">
        <v>135</v>
      </c>
      <c r="D258" s="294" t="s">
        <v>136</v>
      </c>
      <c r="E258" s="7" t="s">
        <v>157</v>
      </c>
      <c r="F258" s="35">
        <v>4</v>
      </c>
      <c r="G258" s="14">
        <v>2</v>
      </c>
      <c r="H258" s="35">
        <v>2</v>
      </c>
      <c r="I258" s="14">
        <v>8</v>
      </c>
      <c r="J258" s="35">
        <v>9</v>
      </c>
      <c r="K258" s="14">
        <v>4</v>
      </c>
      <c r="L258" s="35">
        <v>7</v>
      </c>
      <c r="M258" s="49">
        <v>18</v>
      </c>
      <c r="N258" s="44">
        <f t="shared" si="50"/>
        <v>22</v>
      </c>
      <c r="O258" s="49">
        <f t="shared" si="51"/>
        <v>32</v>
      </c>
      <c r="P258" s="69" t="s">
        <v>24</v>
      </c>
    </row>
    <row r="259" spans="1:16" ht="11.25" customHeight="1">
      <c r="A259" s="6"/>
      <c r="B259" s="97">
        <v>55</v>
      </c>
      <c r="C259" s="300"/>
      <c r="D259" s="295"/>
      <c r="E259" s="36" t="s">
        <v>35</v>
      </c>
      <c r="F259" s="99">
        <v>10</v>
      </c>
      <c r="G259" s="154">
        <v>4</v>
      </c>
      <c r="H259" s="99">
        <v>4</v>
      </c>
      <c r="I259" s="154">
        <v>10</v>
      </c>
      <c r="J259" s="99">
        <v>10</v>
      </c>
      <c r="K259" s="154">
        <v>10</v>
      </c>
      <c r="L259" s="99">
        <v>2</v>
      </c>
      <c r="M259" s="101">
        <v>8</v>
      </c>
      <c r="N259" s="100">
        <f t="shared" si="50"/>
        <v>26</v>
      </c>
      <c r="O259" s="101">
        <f t="shared" si="51"/>
        <v>32</v>
      </c>
      <c r="P259" s="128" t="s">
        <v>24</v>
      </c>
    </row>
    <row r="260" spans="1:16" ht="11.25" customHeight="1">
      <c r="A260" s="6"/>
      <c r="B260" s="98">
        <v>56</v>
      </c>
      <c r="C260" s="297" t="s">
        <v>137</v>
      </c>
      <c r="D260" s="301" t="s">
        <v>138</v>
      </c>
      <c r="E260" s="28" t="s">
        <v>159</v>
      </c>
      <c r="F260" s="31">
        <v>7</v>
      </c>
      <c r="G260" s="30">
        <v>11</v>
      </c>
      <c r="H260" s="31">
        <v>1</v>
      </c>
      <c r="I260" s="30">
        <v>9</v>
      </c>
      <c r="J260" s="31">
        <v>0</v>
      </c>
      <c r="K260" s="30">
        <v>14</v>
      </c>
      <c r="L260" s="31">
        <v>7</v>
      </c>
      <c r="M260" s="46">
        <v>20</v>
      </c>
      <c r="N260" s="42">
        <f t="shared" si="50"/>
        <v>15</v>
      </c>
      <c r="O260" s="46">
        <f t="shared" si="51"/>
        <v>54</v>
      </c>
      <c r="P260" s="153" t="s">
        <v>24</v>
      </c>
    </row>
    <row r="261" spans="1:16" ht="11.25" customHeight="1">
      <c r="A261" s="6"/>
      <c r="B261" s="97">
        <v>57</v>
      </c>
      <c r="C261" s="300"/>
      <c r="D261" s="295"/>
      <c r="E261" s="3" t="s">
        <v>162</v>
      </c>
      <c r="F261" s="34">
        <v>1</v>
      </c>
      <c r="G261" s="15">
        <v>7</v>
      </c>
      <c r="H261" s="34">
        <v>21</v>
      </c>
      <c r="I261" s="15">
        <v>3</v>
      </c>
      <c r="J261" s="34">
        <v>10</v>
      </c>
      <c r="K261" s="15">
        <v>4</v>
      </c>
      <c r="L261" s="34">
        <v>2</v>
      </c>
      <c r="M261" s="48">
        <v>2</v>
      </c>
      <c r="N261" s="43">
        <f t="shared" si="50"/>
        <v>34</v>
      </c>
      <c r="O261" s="48">
        <f t="shared" si="51"/>
        <v>16</v>
      </c>
      <c r="P261" s="141" t="s">
        <v>25</v>
      </c>
    </row>
    <row r="262" spans="1:16" ht="11.25" customHeight="1">
      <c r="A262" s="6"/>
      <c r="B262" s="157">
        <v>58</v>
      </c>
      <c r="C262" s="302" t="s">
        <v>139</v>
      </c>
      <c r="D262" s="301" t="s">
        <v>140</v>
      </c>
      <c r="E262" s="79" t="s">
        <v>163</v>
      </c>
      <c r="F262" s="31">
        <v>2</v>
      </c>
      <c r="G262" s="30">
        <v>12</v>
      </c>
      <c r="H262" s="31">
        <v>4</v>
      </c>
      <c r="I262" s="30">
        <v>7</v>
      </c>
      <c r="J262" s="31">
        <v>4</v>
      </c>
      <c r="K262" s="30">
        <v>10</v>
      </c>
      <c r="L262" s="31">
        <v>5</v>
      </c>
      <c r="M262" s="46">
        <v>10</v>
      </c>
      <c r="N262" s="42">
        <f t="shared" si="50"/>
        <v>15</v>
      </c>
      <c r="O262" s="46">
        <f t="shared" si="51"/>
        <v>39</v>
      </c>
      <c r="P262" s="69" t="s">
        <v>24</v>
      </c>
    </row>
    <row r="263" spans="1:16" ht="11.25" customHeight="1">
      <c r="A263" s="6"/>
      <c r="B263" s="93">
        <v>59</v>
      </c>
      <c r="C263" s="300"/>
      <c r="D263" s="295"/>
      <c r="E263" s="3" t="s">
        <v>149</v>
      </c>
      <c r="F263" s="34">
        <v>4</v>
      </c>
      <c r="G263" s="15">
        <v>5</v>
      </c>
      <c r="H263" s="34">
        <v>4</v>
      </c>
      <c r="I263" s="15">
        <v>20</v>
      </c>
      <c r="J263" s="34">
        <v>2</v>
      </c>
      <c r="K263" s="15">
        <v>10</v>
      </c>
      <c r="L263" s="34">
        <v>8</v>
      </c>
      <c r="M263" s="48">
        <v>12</v>
      </c>
      <c r="N263" s="43">
        <f t="shared" si="50"/>
        <v>18</v>
      </c>
      <c r="O263" s="159">
        <f t="shared" si="51"/>
        <v>47</v>
      </c>
      <c r="P263" s="148" t="s">
        <v>24</v>
      </c>
    </row>
    <row r="264" spans="1:16" ht="11.25" customHeight="1">
      <c r="A264" s="6"/>
      <c r="B264" s="90">
        <v>60</v>
      </c>
      <c r="C264" s="302" t="s">
        <v>142</v>
      </c>
      <c r="D264" s="301" t="s">
        <v>238</v>
      </c>
      <c r="E264" s="28" t="s">
        <v>35</v>
      </c>
      <c r="F264" s="31">
        <v>7</v>
      </c>
      <c r="G264" s="30">
        <v>5</v>
      </c>
      <c r="H264" s="31">
        <v>1</v>
      </c>
      <c r="I264" s="30">
        <v>10</v>
      </c>
      <c r="J264" s="31">
        <v>8</v>
      </c>
      <c r="K264" s="30">
        <v>10</v>
      </c>
      <c r="L264" s="31">
        <v>7</v>
      </c>
      <c r="M264" s="46">
        <v>12</v>
      </c>
      <c r="N264" s="120">
        <f t="shared" si="50"/>
        <v>23</v>
      </c>
      <c r="O264" s="240">
        <f t="shared" si="51"/>
        <v>37</v>
      </c>
      <c r="P264" s="153" t="s">
        <v>24</v>
      </c>
    </row>
    <row r="265" spans="1:16" ht="11.25" customHeight="1">
      <c r="A265" s="6"/>
      <c r="B265" s="97">
        <v>61</v>
      </c>
      <c r="C265" s="300"/>
      <c r="D265" s="295"/>
      <c r="E265" s="4" t="s">
        <v>164</v>
      </c>
      <c r="F265" s="12">
        <v>4</v>
      </c>
      <c r="G265" s="2">
        <v>6</v>
      </c>
      <c r="H265" s="12">
        <v>8</v>
      </c>
      <c r="I265" s="2">
        <v>6</v>
      </c>
      <c r="J265" s="12">
        <v>6</v>
      </c>
      <c r="K265" s="2">
        <v>8</v>
      </c>
      <c r="L265" s="12">
        <v>4</v>
      </c>
      <c r="M265" s="55">
        <v>8</v>
      </c>
      <c r="N265" s="44">
        <f t="shared" si="50"/>
        <v>22</v>
      </c>
      <c r="O265" s="239">
        <f t="shared" si="51"/>
        <v>28</v>
      </c>
      <c r="P265" s="141" t="s">
        <v>24</v>
      </c>
    </row>
    <row r="266" spans="1:16" ht="11.25" customHeight="1">
      <c r="A266" s="6"/>
      <c r="B266" s="90">
        <v>62</v>
      </c>
      <c r="C266" s="297" t="s">
        <v>237</v>
      </c>
      <c r="D266" s="301" t="s">
        <v>141</v>
      </c>
      <c r="E266" s="79" t="s">
        <v>35</v>
      </c>
      <c r="F266" s="31">
        <v>7</v>
      </c>
      <c r="G266" s="30">
        <v>5</v>
      </c>
      <c r="H266" s="31">
        <v>1</v>
      </c>
      <c r="I266" s="30">
        <v>10</v>
      </c>
      <c r="J266" s="31">
        <v>8</v>
      </c>
      <c r="K266" s="30">
        <v>8</v>
      </c>
      <c r="L266" s="31">
        <v>7</v>
      </c>
      <c r="M266" s="46">
        <v>2</v>
      </c>
      <c r="N266" s="120">
        <f t="shared" si="50"/>
        <v>23</v>
      </c>
      <c r="O266" s="46">
        <f t="shared" si="51"/>
        <v>25</v>
      </c>
      <c r="P266" s="69" t="s">
        <v>24</v>
      </c>
    </row>
    <row r="267" spans="1:16" ht="11.25" customHeight="1">
      <c r="A267" s="6"/>
      <c r="B267" s="97">
        <v>63</v>
      </c>
      <c r="C267" s="300"/>
      <c r="D267" s="295"/>
      <c r="E267" s="93" t="s">
        <v>164</v>
      </c>
      <c r="F267" s="34">
        <v>4</v>
      </c>
      <c r="G267" s="15">
        <v>6</v>
      </c>
      <c r="H267" s="34">
        <v>8</v>
      </c>
      <c r="I267" s="15">
        <v>6</v>
      </c>
      <c r="J267" s="34">
        <v>6</v>
      </c>
      <c r="K267" s="15">
        <v>8</v>
      </c>
      <c r="L267" s="34">
        <v>4</v>
      </c>
      <c r="M267" s="48">
        <v>6</v>
      </c>
      <c r="N267" s="102">
        <f t="shared" si="50"/>
        <v>22</v>
      </c>
      <c r="O267" s="48">
        <f t="shared" si="51"/>
        <v>26</v>
      </c>
      <c r="P267" s="148" t="s">
        <v>24</v>
      </c>
    </row>
    <row r="268" spans="1:16" ht="12.75" customHeight="1">
      <c r="A268" s="6"/>
      <c r="B268" s="229"/>
      <c r="C268" s="228"/>
      <c r="D268" s="184"/>
      <c r="E268" s="229"/>
      <c r="F268" s="230"/>
      <c r="G268" s="230"/>
      <c r="H268" s="230"/>
      <c r="I268" s="230"/>
      <c r="J268" s="230"/>
      <c r="K268" s="230"/>
      <c r="L268" s="230"/>
      <c r="M268" s="230"/>
      <c r="N268" s="1"/>
      <c r="O268" s="230"/>
      <c r="P268" s="185"/>
    </row>
    <row r="269" spans="1:16" ht="12.75" customHeight="1">
      <c r="A269" s="6"/>
      <c r="B269" s="91">
        <v>64</v>
      </c>
      <c r="C269" s="297" t="s">
        <v>243</v>
      </c>
      <c r="D269" s="259" t="s">
        <v>166</v>
      </c>
      <c r="E269" s="91" t="s">
        <v>167</v>
      </c>
      <c r="F269" s="35">
        <v>12</v>
      </c>
      <c r="G269" s="14">
        <v>10</v>
      </c>
      <c r="H269" s="35">
        <v>15</v>
      </c>
      <c r="I269" s="14">
        <v>14</v>
      </c>
      <c r="J269" s="35">
        <v>14</v>
      </c>
      <c r="K269" s="14">
        <v>11</v>
      </c>
      <c r="L269" s="35">
        <v>7</v>
      </c>
      <c r="M269" s="49">
        <v>10</v>
      </c>
      <c r="N269" s="44">
        <f t="shared" si="50"/>
        <v>48</v>
      </c>
      <c r="O269" s="49">
        <f t="shared" si="51"/>
        <v>45</v>
      </c>
      <c r="P269" s="160" t="s">
        <v>25</v>
      </c>
    </row>
    <row r="270" spans="1:16" ht="12.75" customHeight="1">
      <c r="A270" s="6"/>
      <c r="B270" s="157">
        <v>65</v>
      </c>
      <c r="C270" s="297"/>
      <c r="D270" s="259"/>
      <c r="E270" s="92" t="s">
        <v>168</v>
      </c>
      <c r="F270" s="204">
        <v>15</v>
      </c>
      <c r="G270" s="41">
        <v>4</v>
      </c>
      <c r="H270" s="204">
        <v>14</v>
      </c>
      <c r="I270" s="41">
        <v>3</v>
      </c>
      <c r="J270" s="204">
        <v>18</v>
      </c>
      <c r="K270" s="41">
        <v>10</v>
      </c>
      <c r="L270" s="204">
        <v>14</v>
      </c>
      <c r="M270" s="47">
        <v>8</v>
      </c>
      <c r="N270" s="210">
        <f t="shared" si="50"/>
        <v>61</v>
      </c>
      <c r="O270" s="47">
        <f t="shared" si="51"/>
        <v>25</v>
      </c>
      <c r="P270" s="162" t="s">
        <v>25</v>
      </c>
    </row>
    <row r="271" spans="1:16" ht="12.75" customHeight="1">
      <c r="A271" s="6"/>
      <c r="B271" s="97">
        <v>66</v>
      </c>
      <c r="C271" s="300"/>
      <c r="D271" s="262"/>
      <c r="E271" s="93" t="s">
        <v>169</v>
      </c>
      <c r="F271" s="34">
        <v>0</v>
      </c>
      <c r="G271" s="15">
        <v>32</v>
      </c>
      <c r="H271" s="34">
        <v>2</v>
      </c>
      <c r="I271" s="15">
        <v>14</v>
      </c>
      <c r="J271" s="34">
        <v>4</v>
      </c>
      <c r="K271" s="15">
        <v>24</v>
      </c>
      <c r="L271" s="34">
        <v>6</v>
      </c>
      <c r="M271" s="48">
        <v>13</v>
      </c>
      <c r="N271" s="200">
        <f t="shared" si="50"/>
        <v>12</v>
      </c>
      <c r="O271" s="48">
        <f t="shared" si="51"/>
        <v>83</v>
      </c>
      <c r="P271" s="148" t="s">
        <v>24</v>
      </c>
    </row>
    <row r="272" spans="1:16" ht="13.5" customHeight="1">
      <c r="A272" s="6"/>
      <c r="B272" s="91">
        <v>67</v>
      </c>
      <c r="C272" s="297" t="s">
        <v>143</v>
      </c>
      <c r="D272" s="259" t="s">
        <v>145</v>
      </c>
      <c r="E272" s="79" t="s">
        <v>18</v>
      </c>
      <c r="F272" s="31">
        <v>2</v>
      </c>
      <c r="G272" s="30">
        <v>12</v>
      </c>
      <c r="H272" s="31">
        <v>11</v>
      </c>
      <c r="I272" s="30">
        <v>1</v>
      </c>
      <c r="J272" s="31">
        <v>2</v>
      </c>
      <c r="K272" s="30">
        <v>6</v>
      </c>
      <c r="L272" s="31">
        <v>4</v>
      </c>
      <c r="M272" s="46">
        <v>10</v>
      </c>
      <c r="N272" s="42">
        <f t="shared" si="50"/>
        <v>19</v>
      </c>
      <c r="O272" s="46">
        <f t="shared" si="51"/>
        <v>29</v>
      </c>
      <c r="P272" s="148" t="s">
        <v>24</v>
      </c>
    </row>
    <row r="273" spans="1:16" ht="13.5" customHeight="1">
      <c r="A273" s="6"/>
      <c r="B273" s="157">
        <v>68</v>
      </c>
      <c r="C273" s="297"/>
      <c r="D273" s="259"/>
      <c r="E273" s="92" t="s">
        <v>35</v>
      </c>
      <c r="F273" s="118">
        <v>1</v>
      </c>
      <c r="G273" s="41">
        <v>12</v>
      </c>
      <c r="H273" s="118">
        <v>2</v>
      </c>
      <c r="I273" s="41">
        <v>4</v>
      </c>
      <c r="J273" s="118">
        <v>5</v>
      </c>
      <c r="K273" s="41">
        <v>0</v>
      </c>
      <c r="L273" s="118">
        <v>6</v>
      </c>
      <c r="M273" s="47">
        <v>13</v>
      </c>
      <c r="N273" s="199">
        <f t="shared" si="50"/>
        <v>14</v>
      </c>
      <c r="O273" s="47">
        <f t="shared" si="51"/>
        <v>29</v>
      </c>
      <c r="P273" s="148" t="s">
        <v>24</v>
      </c>
    </row>
    <row r="274" spans="1:16" ht="13.5" customHeight="1">
      <c r="A274" s="6"/>
      <c r="B274" s="157">
        <v>69</v>
      </c>
      <c r="C274" s="297"/>
      <c r="D274" s="259"/>
      <c r="E274" s="90" t="s">
        <v>229</v>
      </c>
      <c r="F274" s="118">
        <v>10</v>
      </c>
      <c r="G274" s="41">
        <v>2</v>
      </c>
      <c r="H274" s="118">
        <v>4</v>
      </c>
      <c r="I274" s="41">
        <v>10</v>
      </c>
      <c r="J274" s="118">
        <v>8</v>
      </c>
      <c r="K274" s="41">
        <v>7</v>
      </c>
      <c r="L274" s="118">
        <v>4</v>
      </c>
      <c r="M274" s="47">
        <v>7</v>
      </c>
      <c r="N274" s="199">
        <f t="shared" si="50"/>
        <v>26</v>
      </c>
      <c r="O274" s="47">
        <f t="shared" si="51"/>
        <v>26</v>
      </c>
      <c r="P274" s="148" t="s">
        <v>24</v>
      </c>
    </row>
    <row r="275" spans="1:16" ht="13.5" customHeight="1">
      <c r="A275" s="6"/>
      <c r="B275" s="97">
        <v>70</v>
      </c>
      <c r="C275" s="297"/>
      <c r="D275" s="259"/>
      <c r="E275" s="157" t="s">
        <v>159</v>
      </c>
      <c r="F275" s="12">
        <v>8</v>
      </c>
      <c r="G275" s="2">
        <v>9</v>
      </c>
      <c r="H275" s="12">
        <v>8</v>
      </c>
      <c r="I275" s="2">
        <v>12</v>
      </c>
      <c r="J275" s="12">
        <v>8</v>
      </c>
      <c r="K275" s="2">
        <v>12</v>
      </c>
      <c r="L275" s="12">
        <v>8</v>
      </c>
      <c r="M275" s="140">
        <v>6</v>
      </c>
      <c r="N275" s="9">
        <f t="shared" si="50"/>
        <v>32</v>
      </c>
      <c r="O275" s="140">
        <f t="shared" si="51"/>
        <v>39</v>
      </c>
      <c r="P275" s="148" t="s">
        <v>24</v>
      </c>
    </row>
    <row r="276" spans="1:16" ht="13.5" customHeight="1">
      <c r="A276" s="6"/>
      <c r="B276" s="79">
        <v>71</v>
      </c>
      <c r="C276" s="302" t="s">
        <v>144</v>
      </c>
      <c r="D276" s="288" t="s">
        <v>146</v>
      </c>
      <c r="E276" s="79" t="s">
        <v>232</v>
      </c>
      <c r="F276" s="31">
        <v>4</v>
      </c>
      <c r="G276" s="30">
        <v>21</v>
      </c>
      <c r="H276" s="31">
        <v>4</v>
      </c>
      <c r="I276" s="30">
        <v>10</v>
      </c>
      <c r="J276" s="31">
        <v>9</v>
      </c>
      <c r="K276" s="30">
        <v>12</v>
      </c>
      <c r="L276" s="31">
        <v>14</v>
      </c>
      <c r="M276" s="46">
        <v>13</v>
      </c>
      <c r="N276" s="42">
        <f t="shared" si="50"/>
        <v>31</v>
      </c>
      <c r="O276" s="46">
        <f t="shared" si="51"/>
        <v>56</v>
      </c>
      <c r="P276" s="148" t="s">
        <v>24</v>
      </c>
    </row>
    <row r="277" spans="1:16" ht="13.5" customHeight="1" thickBot="1">
      <c r="A277" s="6"/>
      <c r="B277" s="174">
        <v>72</v>
      </c>
      <c r="C277" s="298"/>
      <c r="D277" s="313"/>
      <c r="E277" s="167" t="s">
        <v>230</v>
      </c>
      <c r="F277" s="134">
        <v>4</v>
      </c>
      <c r="G277" s="135">
        <v>5</v>
      </c>
      <c r="H277" s="134">
        <v>4</v>
      </c>
      <c r="I277" s="135">
        <v>9</v>
      </c>
      <c r="J277" s="134">
        <v>2</v>
      </c>
      <c r="K277" s="135">
        <v>12</v>
      </c>
      <c r="L277" s="134">
        <v>2</v>
      </c>
      <c r="M277" s="136">
        <v>9</v>
      </c>
      <c r="N277" s="137">
        <f t="shared" si="50"/>
        <v>12</v>
      </c>
      <c r="O277" s="136">
        <f t="shared" si="51"/>
        <v>35</v>
      </c>
      <c r="P277" s="148" t="s">
        <v>24</v>
      </c>
    </row>
    <row r="278" spans="1:16" ht="13.5" customHeight="1" thickTop="1">
      <c r="A278" s="6"/>
      <c r="B278" s="257" t="s">
        <v>218</v>
      </c>
      <c r="C278" s="258"/>
      <c r="D278" s="259"/>
      <c r="E278" s="222" t="s">
        <v>212</v>
      </c>
      <c r="F278" s="193">
        <f>SUM(F205:F277)</f>
        <v>438</v>
      </c>
      <c r="G278" s="145">
        <f>SUM(G205:G277)</f>
        <v>593</v>
      </c>
      <c r="H278" s="193">
        <f aca="true" t="shared" si="52" ref="H278:O278">SUM(H205:H277)</f>
        <v>409</v>
      </c>
      <c r="I278" s="145">
        <f t="shared" si="52"/>
        <v>633</v>
      </c>
      <c r="J278" s="193">
        <f t="shared" si="52"/>
        <v>493</v>
      </c>
      <c r="K278" s="145">
        <f t="shared" si="52"/>
        <v>583</v>
      </c>
      <c r="L278" s="193">
        <f t="shared" si="52"/>
        <v>494</v>
      </c>
      <c r="M278" s="146">
        <f t="shared" si="52"/>
        <v>618</v>
      </c>
      <c r="N278" s="198">
        <f t="shared" si="52"/>
        <v>1834</v>
      </c>
      <c r="O278" s="146">
        <f t="shared" si="52"/>
        <v>2427</v>
      </c>
      <c r="P278" s="216">
        <f>N278-O278</f>
        <v>-593</v>
      </c>
    </row>
    <row r="279" spans="1:16" ht="13.5" customHeight="1">
      <c r="A279" s="6"/>
      <c r="B279" s="257"/>
      <c r="C279" s="258"/>
      <c r="D279" s="259"/>
      <c r="E279" s="223" t="s">
        <v>85</v>
      </c>
      <c r="F279" s="61">
        <f>F278/67</f>
        <v>6.537313432835821</v>
      </c>
      <c r="G279" s="63">
        <f aca="true" t="shared" si="53" ref="G279:O279">G278/67</f>
        <v>8.850746268656716</v>
      </c>
      <c r="H279" s="61">
        <f t="shared" si="53"/>
        <v>6.104477611940299</v>
      </c>
      <c r="I279" s="63">
        <f t="shared" si="53"/>
        <v>9.447761194029852</v>
      </c>
      <c r="J279" s="61">
        <f t="shared" si="53"/>
        <v>7.358208955223881</v>
      </c>
      <c r="K279" s="63">
        <f t="shared" si="53"/>
        <v>8.701492537313433</v>
      </c>
      <c r="L279" s="61">
        <f t="shared" si="53"/>
        <v>7.373134328358209</v>
      </c>
      <c r="M279" s="63">
        <f t="shared" si="53"/>
        <v>9.223880597014926</v>
      </c>
      <c r="N279" s="61">
        <f t="shared" si="53"/>
        <v>27.37313432835821</v>
      </c>
      <c r="O279" s="63">
        <f t="shared" si="53"/>
        <v>36.223880597014926</v>
      </c>
      <c r="P279" s="85">
        <f>N279-O279</f>
        <v>-8.850746268656717</v>
      </c>
    </row>
    <row r="280" spans="1:16" ht="13.5" customHeight="1">
      <c r="A280" s="6"/>
      <c r="B280" s="257"/>
      <c r="C280" s="258"/>
      <c r="D280" s="259"/>
      <c r="E280" s="223" t="s">
        <v>76</v>
      </c>
      <c r="F280" s="217">
        <f>MAX(F205:F277)</f>
        <v>20</v>
      </c>
      <c r="G280" s="81">
        <f aca="true" t="shared" si="54" ref="G280:O280">MAX(G205:G277)</f>
        <v>32</v>
      </c>
      <c r="H280" s="217">
        <f t="shared" si="54"/>
        <v>21</v>
      </c>
      <c r="I280" s="81">
        <f t="shared" si="54"/>
        <v>27</v>
      </c>
      <c r="J280" s="217">
        <f t="shared" si="54"/>
        <v>18</v>
      </c>
      <c r="K280" s="81">
        <f t="shared" si="54"/>
        <v>24</v>
      </c>
      <c r="L280" s="217">
        <f t="shared" si="54"/>
        <v>16</v>
      </c>
      <c r="M280" s="218">
        <f t="shared" si="54"/>
        <v>28</v>
      </c>
      <c r="N280" s="219">
        <f t="shared" si="54"/>
        <v>66</v>
      </c>
      <c r="O280" s="81">
        <f t="shared" si="54"/>
        <v>83</v>
      </c>
      <c r="P280" s="66"/>
    </row>
    <row r="281" spans="1:16" ht="13.5" customHeight="1">
      <c r="A281" s="6"/>
      <c r="B281" s="257"/>
      <c r="C281" s="258"/>
      <c r="D281" s="259"/>
      <c r="E281" s="223" t="s">
        <v>75</v>
      </c>
      <c r="F281" s="61">
        <f>MIN(F205:F277)</f>
        <v>0</v>
      </c>
      <c r="G281" s="63">
        <f aca="true" t="shared" si="55" ref="G281:O281">MIN(G205:G277)</f>
        <v>0</v>
      </c>
      <c r="H281" s="61">
        <f t="shared" si="55"/>
        <v>0</v>
      </c>
      <c r="I281" s="63">
        <f t="shared" si="55"/>
        <v>0</v>
      </c>
      <c r="J281" s="61">
        <f t="shared" si="55"/>
        <v>0</v>
      </c>
      <c r="K281" s="63">
        <f t="shared" si="55"/>
        <v>0</v>
      </c>
      <c r="L281" s="61">
        <f t="shared" si="55"/>
        <v>0</v>
      </c>
      <c r="M281" s="65">
        <f t="shared" si="55"/>
        <v>0</v>
      </c>
      <c r="N281" s="190">
        <f t="shared" si="55"/>
        <v>4</v>
      </c>
      <c r="O281" s="63">
        <f t="shared" si="55"/>
        <v>4</v>
      </c>
      <c r="P281" s="66"/>
    </row>
    <row r="282" spans="1:16" ht="13.5" customHeight="1">
      <c r="A282" s="6"/>
      <c r="B282" s="257"/>
      <c r="C282" s="258"/>
      <c r="D282" s="259"/>
      <c r="E282" s="224" t="s">
        <v>72</v>
      </c>
      <c r="F282" s="61">
        <f>F280-F281</f>
        <v>20</v>
      </c>
      <c r="G282" s="63">
        <f aca="true" t="shared" si="56" ref="G282:O282">G280-G281</f>
        <v>32</v>
      </c>
      <c r="H282" s="61">
        <f t="shared" si="56"/>
        <v>21</v>
      </c>
      <c r="I282" s="63">
        <f t="shared" si="56"/>
        <v>27</v>
      </c>
      <c r="J282" s="61">
        <f t="shared" si="56"/>
        <v>18</v>
      </c>
      <c r="K282" s="63">
        <f t="shared" si="56"/>
        <v>24</v>
      </c>
      <c r="L282" s="61">
        <f t="shared" si="56"/>
        <v>16</v>
      </c>
      <c r="M282" s="65">
        <f t="shared" si="56"/>
        <v>28</v>
      </c>
      <c r="N282" s="190">
        <f t="shared" si="56"/>
        <v>62</v>
      </c>
      <c r="O282" s="63">
        <f t="shared" si="56"/>
        <v>79</v>
      </c>
      <c r="P282" s="66"/>
    </row>
    <row r="283" spans="1:16" ht="13.5" customHeight="1">
      <c r="A283" s="6"/>
      <c r="B283" s="260"/>
      <c r="C283" s="261"/>
      <c r="D283" s="262"/>
      <c r="E283" s="225" t="s">
        <v>73</v>
      </c>
      <c r="F283" s="99">
        <f>STDEVP(F205:F277)</f>
        <v>4.437059837324712</v>
      </c>
      <c r="G283" s="43">
        <f aca="true" t="shared" si="57" ref="G283:M283">STDEVP(G205:G277)</f>
        <v>5.745754605589619</v>
      </c>
      <c r="H283" s="99">
        <f t="shared" si="57"/>
        <v>5.497035536665015</v>
      </c>
      <c r="I283" s="43">
        <f t="shared" si="57"/>
        <v>5.335774181045438</v>
      </c>
      <c r="J283" s="99">
        <f t="shared" si="57"/>
        <v>4.158858424503259</v>
      </c>
      <c r="K283" s="43">
        <f t="shared" si="57"/>
        <v>5.164407361456078</v>
      </c>
      <c r="L283" s="227">
        <f t="shared" si="57"/>
        <v>3.641220626976754</v>
      </c>
      <c r="M283" s="55">
        <f t="shared" si="57"/>
        <v>5.141740950300783</v>
      </c>
      <c r="N283" s="122">
        <f>STDEVP(N205:N277)</f>
        <v>12.952876366770413</v>
      </c>
      <c r="O283" s="43">
        <f>STDEVP(O205:O277)</f>
        <v>15.602205595506183</v>
      </c>
      <c r="P283" s="64"/>
    </row>
    <row r="284" spans="1:16" ht="6" customHeight="1">
      <c r="A284" s="6"/>
      <c r="B284" s="149"/>
      <c r="C284" s="150"/>
      <c r="D284" s="124"/>
      <c r="E284" s="149"/>
      <c r="F284" s="6"/>
      <c r="G284" s="6"/>
      <c r="H284" s="6"/>
      <c r="I284" s="6"/>
      <c r="J284" s="6"/>
      <c r="K284" s="6"/>
      <c r="L284" s="6"/>
      <c r="M284" s="6"/>
      <c r="N284" s="220"/>
      <c r="O284" s="6"/>
      <c r="P284" s="17"/>
    </row>
    <row r="285" spans="1:16" ht="13.5" customHeight="1">
      <c r="A285" s="6"/>
      <c r="B285" s="6"/>
      <c r="C285" s="279" t="s">
        <v>223</v>
      </c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</row>
    <row r="286" spans="1:16" ht="6.75" customHeight="1">
      <c r="A286" s="6"/>
      <c r="B286" s="1"/>
      <c r="C286" s="59"/>
      <c r="D286" s="19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6"/>
      <c r="B287" s="263"/>
      <c r="C287" s="264"/>
      <c r="D287" s="265"/>
      <c r="E287" s="281" t="s">
        <v>74</v>
      </c>
      <c r="F287" s="274" t="s">
        <v>87</v>
      </c>
      <c r="G287" s="275"/>
      <c r="H287" s="276" t="s">
        <v>88</v>
      </c>
      <c r="I287" s="275"/>
      <c r="J287" s="276" t="s">
        <v>89</v>
      </c>
      <c r="K287" s="275"/>
      <c r="L287" s="276" t="s">
        <v>90</v>
      </c>
      <c r="M287" s="277"/>
      <c r="N287" s="276" t="s">
        <v>8</v>
      </c>
      <c r="O287" s="277"/>
      <c r="P287" s="265" t="s">
        <v>70</v>
      </c>
    </row>
    <row r="288" spans="2:16" ht="12.75" customHeight="1">
      <c r="B288" s="268"/>
      <c r="C288" s="269"/>
      <c r="D288" s="270"/>
      <c r="E288" s="282"/>
      <c r="F288" s="88" t="s">
        <v>9</v>
      </c>
      <c r="G288" s="86" t="s">
        <v>10</v>
      </c>
      <c r="H288" s="88" t="s">
        <v>9</v>
      </c>
      <c r="I288" s="86" t="s">
        <v>10</v>
      </c>
      <c r="J288" s="88" t="s">
        <v>9</v>
      </c>
      <c r="K288" s="86" t="s">
        <v>10</v>
      </c>
      <c r="L288" s="88" t="s">
        <v>9</v>
      </c>
      <c r="M288" s="87" t="s">
        <v>10</v>
      </c>
      <c r="N288" s="89" t="s">
        <v>9</v>
      </c>
      <c r="O288" s="87" t="s">
        <v>10</v>
      </c>
      <c r="P288" s="270"/>
    </row>
    <row r="289" spans="1:16" ht="12.75" customHeight="1">
      <c r="A289" s="2"/>
      <c r="B289" s="263" t="s">
        <v>66</v>
      </c>
      <c r="C289" s="264"/>
      <c r="D289" s="265"/>
      <c r="E289" s="79" t="s">
        <v>81</v>
      </c>
      <c r="F289" s="31">
        <f>SUM(F205:F214)</f>
        <v>25</v>
      </c>
      <c r="G289" s="42">
        <f aca="true" t="shared" si="58" ref="G289:O289">SUM(G205:G214)</f>
        <v>80</v>
      </c>
      <c r="H289" s="31">
        <f t="shared" si="58"/>
        <v>34</v>
      </c>
      <c r="I289" s="42">
        <f t="shared" si="58"/>
        <v>84</v>
      </c>
      <c r="J289" s="31">
        <f t="shared" si="58"/>
        <v>38</v>
      </c>
      <c r="K289" s="42">
        <f t="shared" si="58"/>
        <v>99</v>
      </c>
      <c r="L289" s="31">
        <f t="shared" si="58"/>
        <v>63</v>
      </c>
      <c r="M289" s="46">
        <f t="shared" si="58"/>
        <v>82</v>
      </c>
      <c r="N289" s="120">
        <f t="shared" si="58"/>
        <v>160</v>
      </c>
      <c r="O289" s="42">
        <f t="shared" si="58"/>
        <v>345</v>
      </c>
      <c r="P289" s="83">
        <f aca="true" t="shared" si="59" ref="P289:P296">N289-O289</f>
        <v>-185</v>
      </c>
    </row>
    <row r="290" spans="1:16" ht="12.75" customHeight="1">
      <c r="A290" s="2"/>
      <c r="B290" s="268"/>
      <c r="C290" s="269"/>
      <c r="D290" s="270"/>
      <c r="E290" s="74" t="s">
        <v>86</v>
      </c>
      <c r="F290" s="32">
        <f>F289/9</f>
        <v>2.7777777777777777</v>
      </c>
      <c r="G290" s="21">
        <f aca="true" t="shared" si="60" ref="G290:O290">G289/9</f>
        <v>8.88888888888889</v>
      </c>
      <c r="H290" s="32">
        <f t="shared" si="60"/>
        <v>3.7777777777777777</v>
      </c>
      <c r="I290" s="21">
        <f t="shared" si="60"/>
        <v>9.333333333333334</v>
      </c>
      <c r="J290" s="32">
        <f t="shared" si="60"/>
        <v>4.222222222222222</v>
      </c>
      <c r="K290" s="21">
        <f t="shared" si="60"/>
        <v>11</v>
      </c>
      <c r="L290" s="32">
        <f t="shared" si="60"/>
        <v>7</v>
      </c>
      <c r="M290" s="168">
        <f t="shared" si="60"/>
        <v>9.11111111111111</v>
      </c>
      <c r="N290" s="189">
        <f t="shared" si="60"/>
        <v>17.77777777777778</v>
      </c>
      <c r="O290" s="168">
        <f t="shared" si="60"/>
        <v>38.333333333333336</v>
      </c>
      <c r="P290" s="82">
        <f t="shared" si="59"/>
        <v>-20.555555555555557</v>
      </c>
    </row>
    <row r="291" spans="1:16" ht="12.75" customHeight="1">
      <c r="A291" s="2"/>
      <c r="B291" s="263" t="s">
        <v>67</v>
      </c>
      <c r="C291" s="264"/>
      <c r="D291" s="265"/>
      <c r="E291" s="79" t="s">
        <v>82</v>
      </c>
      <c r="F291" s="31">
        <f>SUM(F214:F218)</f>
        <v>25</v>
      </c>
      <c r="G291" s="42">
        <f aca="true" t="shared" si="61" ref="G291:O291">SUM(G214:G218)</f>
        <v>33</v>
      </c>
      <c r="H291" s="31">
        <f t="shared" si="61"/>
        <v>38</v>
      </c>
      <c r="I291" s="42">
        <f t="shared" si="61"/>
        <v>40</v>
      </c>
      <c r="J291" s="31">
        <f t="shared" si="61"/>
        <v>33</v>
      </c>
      <c r="K291" s="42">
        <f t="shared" si="61"/>
        <v>37</v>
      </c>
      <c r="L291" s="31">
        <f t="shared" si="61"/>
        <v>39</v>
      </c>
      <c r="M291" s="46">
        <f t="shared" si="61"/>
        <v>46</v>
      </c>
      <c r="N291" s="120">
        <f t="shared" si="61"/>
        <v>135</v>
      </c>
      <c r="O291" s="42">
        <f t="shared" si="61"/>
        <v>156</v>
      </c>
      <c r="P291" s="83">
        <f t="shared" si="59"/>
        <v>-21</v>
      </c>
    </row>
    <row r="292" spans="1:16" ht="12.75" customHeight="1">
      <c r="A292" s="2"/>
      <c r="B292" s="268"/>
      <c r="C292" s="269"/>
      <c r="D292" s="270"/>
      <c r="E292" s="74" t="s">
        <v>85</v>
      </c>
      <c r="F292" s="32">
        <f>F291/5</f>
        <v>5</v>
      </c>
      <c r="G292" s="21">
        <f aca="true" t="shared" si="62" ref="G292:O292">G291/5</f>
        <v>6.6</v>
      </c>
      <c r="H292" s="32">
        <f t="shared" si="62"/>
        <v>7.6</v>
      </c>
      <c r="I292" s="21">
        <f t="shared" si="62"/>
        <v>8</v>
      </c>
      <c r="J292" s="32">
        <f t="shared" si="62"/>
        <v>6.6</v>
      </c>
      <c r="K292" s="21">
        <f t="shared" si="62"/>
        <v>7.4</v>
      </c>
      <c r="L292" s="32">
        <f t="shared" si="62"/>
        <v>7.8</v>
      </c>
      <c r="M292" s="168">
        <f t="shared" si="62"/>
        <v>9.2</v>
      </c>
      <c r="N292" s="189">
        <f t="shared" si="62"/>
        <v>27</v>
      </c>
      <c r="O292" s="168">
        <f t="shared" si="62"/>
        <v>31.2</v>
      </c>
      <c r="P292" s="82">
        <f t="shared" si="59"/>
        <v>-4.199999999999999</v>
      </c>
    </row>
    <row r="293" spans="1:16" ht="12.75" customHeight="1">
      <c r="A293" s="2"/>
      <c r="B293" s="263" t="s">
        <v>68</v>
      </c>
      <c r="C293" s="264"/>
      <c r="D293" s="265"/>
      <c r="E293" s="79" t="s">
        <v>83</v>
      </c>
      <c r="F293" s="31">
        <f>SUM(F219:F229)</f>
        <v>90</v>
      </c>
      <c r="G293" s="42">
        <f aca="true" t="shared" si="63" ref="G293:O293">SUM(G219:G229)</f>
        <v>77</v>
      </c>
      <c r="H293" s="31">
        <f t="shared" si="63"/>
        <v>43</v>
      </c>
      <c r="I293" s="42">
        <f t="shared" si="63"/>
        <v>96</v>
      </c>
      <c r="J293" s="31">
        <f t="shared" si="63"/>
        <v>87</v>
      </c>
      <c r="K293" s="42">
        <f t="shared" si="63"/>
        <v>76</v>
      </c>
      <c r="L293" s="31">
        <f t="shared" si="63"/>
        <v>90</v>
      </c>
      <c r="M293" s="46">
        <f t="shared" si="63"/>
        <v>95</v>
      </c>
      <c r="N293" s="120">
        <f t="shared" si="63"/>
        <v>310</v>
      </c>
      <c r="O293" s="42">
        <f t="shared" si="63"/>
        <v>344</v>
      </c>
      <c r="P293" s="83">
        <f t="shared" si="59"/>
        <v>-34</v>
      </c>
    </row>
    <row r="294" spans="1:16" ht="12.75" customHeight="1">
      <c r="A294" s="2"/>
      <c r="B294" s="268"/>
      <c r="C294" s="269"/>
      <c r="D294" s="270"/>
      <c r="E294" s="74" t="s">
        <v>85</v>
      </c>
      <c r="F294" s="33">
        <f>F293/11</f>
        <v>8.181818181818182</v>
      </c>
      <c r="G294" s="20">
        <f aca="true" t="shared" si="64" ref="G294:O294">G293/11</f>
        <v>7</v>
      </c>
      <c r="H294" s="33">
        <f t="shared" si="64"/>
        <v>3.909090909090909</v>
      </c>
      <c r="I294" s="20">
        <f t="shared" si="64"/>
        <v>8.727272727272727</v>
      </c>
      <c r="J294" s="33">
        <f t="shared" si="64"/>
        <v>7.909090909090909</v>
      </c>
      <c r="K294" s="20">
        <f t="shared" si="64"/>
        <v>6.909090909090909</v>
      </c>
      <c r="L294" s="33">
        <f t="shared" si="64"/>
        <v>8.181818181818182</v>
      </c>
      <c r="M294" s="169">
        <f t="shared" si="64"/>
        <v>8.636363636363637</v>
      </c>
      <c r="N294" s="211">
        <f t="shared" si="64"/>
        <v>28.181818181818183</v>
      </c>
      <c r="O294" s="169">
        <f t="shared" si="64"/>
        <v>31.272727272727273</v>
      </c>
      <c r="P294" s="82">
        <f t="shared" si="59"/>
        <v>-3.09090909090909</v>
      </c>
    </row>
    <row r="295" spans="1:16" ht="12.75" customHeight="1">
      <c r="A295" s="2"/>
      <c r="B295" s="263" t="s">
        <v>69</v>
      </c>
      <c r="C295" s="264"/>
      <c r="D295" s="264"/>
      <c r="E295" s="79" t="s">
        <v>84</v>
      </c>
      <c r="F295" s="31">
        <f>SUM(F205:F229)</f>
        <v>137</v>
      </c>
      <c r="G295" s="30">
        <f aca="true" t="shared" si="65" ref="G295:O295">SUM(G205:G229)</f>
        <v>186</v>
      </c>
      <c r="H295" s="31">
        <f t="shared" si="65"/>
        <v>112</v>
      </c>
      <c r="I295" s="30">
        <f t="shared" si="65"/>
        <v>213</v>
      </c>
      <c r="J295" s="31">
        <f t="shared" si="65"/>
        <v>156</v>
      </c>
      <c r="K295" s="30">
        <f t="shared" si="65"/>
        <v>206</v>
      </c>
      <c r="L295" s="31">
        <f t="shared" si="65"/>
        <v>187</v>
      </c>
      <c r="M295" s="46">
        <f t="shared" si="65"/>
        <v>207</v>
      </c>
      <c r="N295" s="120">
        <f t="shared" si="65"/>
        <v>592</v>
      </c>
      <c r="O295" s="46">
        <f t="shared" si="65"/>
        <v>812</v>
      </c>
      <c r="P295" s="30">
        <f t="shared" si="59"/>
        <v>-220</v>
      </c>
    </row>
    <row r="296" spans="1:16" ht="12.75" customHeight="1">
      <c r="A296" s="2"/>
      <c r="B296" s="266"/>
      <c r="C296" s="256"/>
      <c r="D296" s="256"/>
      <c r="E296" s="76" t="s">
        <v>85</v>
      </c>
      <c r="F296" s="61">
        <f>F295/25</f>
        <v>5.48</v>
      </c>
      <c r="G296" s="62">
        <f aca="true" t="shared" si="66" ref="G296:O296">G295/25</f>
        <v>7.44</v>
      </c>
      <c r="H296" s="61">
        <f t="shared" si="66"/>
        <v>4.48</v>
      </c>
      <c r="I296" s="62">
        <f t="shared" si="66"/>
        <v>8.52</v>
      </c>
      <c r="J296" s="61">
        <f t="shared" si="66"/>
        <v>6.24</v>
      </c>
      <c r="K296" s="62">
        <f t="shared" si="66"/>
        <v>8.24</v>
      </c>
      <c r="L296" s="61">
        <f t="shared" si="66"/>
        <v>7.48</v>
      </c>
      <c r="M296" s="65">
        <f t="shared" si="66"/>
        <v>8.28</v>
      </c>
      <c r="N296" s="190">
        <f t="shared" si="66"/>
        <v>23.68</v>
      </c>
      <c r="O296" s="65">
        <f t="shared" si="66"/>
        <v>32.48</v>
      </c>
      <c r="P296" s="82">
        <f t="shared" si="59"/>
        <v>-8.799999999999997</v>
      </c>
    </row>
    <row r="297" spans="1:16" ht="12.75" customHeight="1">
      <c r="A297" s="2"/>
      <c r="B297" s="266"/>
      <c r="C297" s="256"/>
      <c r="D297" s="256"/>
      <c r="E297" s="76" t="s">
        <v>76</v>
      </c>
      <c r="F297" s="61">
        <f>MAX(F205:F229)</f>
        <v>18</v>
      </c>
      <c r="G297" s="63">
        <f aca="true" t="shared" si="67" ref="G297:O297">MAX(G205:G229)</f>
        <v>17</v>
      </c>
      <c r="H297" s="61">
        <f t="shared" si="67"/>
        <v>20</v>
      </c>
      <c r="I297" s="63">
        <f t="shared" si="67"/>
        <v>22</v>
      </c>
      <c r="J297" s="61">
        <f t="shared" si="67"/>
        <v>16</v>
      </c>
      <c r="K297" s="63">
        <f t="shared" si="67"/>
        <v>17</v>
      </c>
      <c r="L297" s="61">
        <f t="shared" si="67"/>
        <v>13</v>
      </c>
      <c r="M297" s="65">
        <f t="shared" si="67"/>
        <v>16</v>
      </c>
      <c r="N297" s="190">
        <f t="shared" si="67"/>
        <v>55</v>
      </c>
      <c r="O297" s="65">
        <f t="shared" si="67"/>
        <v>55</v>
      </c>
      <c r="P297" s="41"/>
    </row>
    <row r="298" spans="1:16" ht="12.75" customHeight="1">
      <c r="A298" s="2"/>
      <c r="B298" s="266"/>
      <c r="C298" s="256"/>
      <c r="D298" s="256"/>
      <c r="E298" s="76" t="s">
        <v>75</v>
      </c>
      <c r="F298" s="61">
        <f>MIN(F205:F229)</f>
        <v>0</v>
      </c>
      <c r="G298" s="63">
        <f aca="true" t="shared" si="68" ref="G298:O298">MIN(G205:G229)</f>
        <v>0</v>
      </c>
      <c r="H298" s="61">
        <f t="shared" si="68"/>
        <v>0</v>
      </c>
      <c r="I298" s="63">
        <f t="shared" si="68"/>
        <v>0</v>
      </c>
      <c r="J298" s="61">
        <f t="shared" si="68"/>
        <v>0</v>
      </c>
      <c r="K298" s="63">
        <f t="shared" si="68"/>
        <v>0</v>
      </c>
      <c r="L298" s="61">
        <f t="shared" si="68"/>
        <v>2</v>
      </c>
      <c r="M298" s="65">
        <f t="shared" si="68"/>
        <v>0</v>
      </c>
      <c r="N298" s="190">
        <f t="shared" si="68"/>
        <v>4</v>
      </c>
      <c r="O298" s="65">
        <f t="shared" si="68"/>
        <v>4</v>
      </c>
      <c r="P298" s="41"/>
    </row>
    <row r="299" spans="1:16" ht="12.75" customHeight="1">
      <c r="A299" s="2"/>
      <c r="B299" s="266"/>
      <c r="C299" s="256"/>
      <c r="D299" s="256"/>
      <c r="E299" s="77" t="s">
        <v>72</v>
      </c>
      <c r="F299" s="61">
        <f>F297-F298</f>
        <v>18</v>
      </c>
      <c r="G299" s="63">
        <f aca="true" t="shared" si="69" ref="G299:O299">G297-G298</f>
        <v>17</v>
      </c>
      <c r="H299" s="61">
        <f t="shared" si="69"/>
        <v>20</v>
      </c>
      <c r="I299" s="63">
        <f t="shared" si="69"/>
        <v>22</v>
      </c>
      <c r="J299" s="61">
        <f t="shared" si="69"/>
        <v>16</v>
      </c>
      <c r="K299" s="63">
        <f t="shared" si="69"/>
        <v>17</v>
      </c>
      <c r="L299" s="61">
        <f t="shared" si="69"/>
        <v>11</v>
      </c>
      <c r="M299" s="65">
        <f t="shared" si="69"/>
        <v>16</v>
      </c>
      <c r="N299" s="190">
        <f t="shared" si="69"/>
        <v>51</v>
      </c>
      <c r="O299" s="65">
        <f t="shared" si="69"/>
        <v>51</v>
      </c>
      <c r="P299" s="41"/>
    </row>
    <row r="300" spans="1:16" ht="13.5" customHeight="1">
      <c r="A300" s="2"/>
      <c r="B300" s="268"/>
      <c r="C300" s="269"/>
      <c r="D300" s="269"/>
      <c r="E300" s="80" t="s">
        <v>73</v>
      </c>
      <c r="F300" s="99">
        <f>STDEVP(F205:F229)</f>
        <v>4.26258137752231</v>
      </c>
      <c r="G300" s="43">
        <f aca="true" t="shared" si="70" ref="G300:O300">STDEVP(G205:G229)</f>
        <v>4.561403292847499</v>
      </c>
      <c r="H300" s="99">
        <f t="shared" si="70"/>
        <v>5.036824396383102</v>
      </c>
      <c r="I300" s="43">
        <f t="shared" si="70"/>
        <v>5.131237667463864</v>
      </c>
      <c r="J300" s="99">
        <f t="shared" si="70"/>
        <v>4.101511916354748</v>
      </c>
      <c r="K300" s="43">
        <f t="shared" si="70"/>
        <v>4.735229667080573</v>
      </c>
      <c r="L300" s="99">
        <f t="shared" si="70"/>
        <v>3.299939393382854</v>
      </c>
      <c r="M300" s="101">
        <f t="shared" si="70"/>
        <v>4.02512111619017</v>
      </c>
      <c r="N300" s="102">
        <f t="shared" si="70"/>
        <v>12.101966782304437</v>
      </c>
      <c r="O300" s="101">
        <f t="shared" si="70"/>
        <v>12.79724970452636</v>
      </c>
      <c r="P300" s="15"/>
    </row>
    <row r="301" spans="1:16" ht="4.5" customHeight="1">
      <c r="A301" s="6"/>
      <c r="B301" s="131"/>
      <c r="C301" s="131"/>
      <c r="D301" s="131"/>
      <c r="E301" s="10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3.5" customHeight="1">
      <c r="A302" s="6"/>
      <c r="B302" s="6"/>
      <c r="C302" s="279" t="s">
        <v>184</v>
      </c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</row>
    <row r="303" spans="1:16" ht="3.75" customHeight="1">
      <c r="A303" s="6"/>
      <c r="B303" s="1"/>
      <c r="C303" s="59"/>
      <c r="D303" s="127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" customHeight="1">
      <c r="A304" s="6"/>
      <c r="B304" s="263"/>
      <c r="C304" s="264"/>
      <c r="D304" s="265"/>
      <c r="E304" s="281" t="s">
        <v>74</v>
      </c>
      <c r="F304" s="274" t="s">
        <v>4</v>
      </c>
      <c r="G304" s="275"/>
      <c r="H304" s="276" t="s">
        <v>5</v>
      </c>
      <c r="I304" s="275"/>
      <c r="J304" s="276" t="s">
        <v>6</v>
      </c>
      <c r="K304" s="275"/>
      <c r="L304" s="276" t="s">
        <v>7</v>
      </c>
      <c r="M304" s="277"/>
      <c r="N304" s="276" t="s">
        <v>8</v>
      </c>
      <c r="O304" s="277"/>
      <c r="P304" s="265" t="s">
        <v>70</v>
      </c>
    </row>
    <row r="305" spans="1:16" ht="15" customHeight="1">
      <c r="A305" s="6"/>
      <c r="B305" s="268"/>
      <c r="C305" s="269"/>
      <c r="D305" s="270"/>
      <c r="E305" s="282"/>
      <c r="F305" s="88" t="s">
        <v>9</v>
      </c>
      <c r="G305" s="130" t="s">
        <v>10</v>
      </c>
      <c r="H305" s="88" t="s">
        <v>9</v>
      </c>
      <c r="I305" s="130" t="s">
        <v>10</v>
      </c>
      <c r="J305" s="88" t="s">
        <v>9</v>
      </c>
      <c r="K305" s="130" t="s">
        <v>10</v>
      </c>
      <c r="L305" s="88" t="s">
        <v>9</v>
      </c>
      <c r="M305" s="126" t="s">
        <v>10</v>
      </c>
      <c r="N305" s="89" t="s">
        <v>9</v>
      </c>
      <c r="O305" s="126" t="s">
        <v>10</v>
      </c>
      <c r="P305" s="270"/>
    </row>
    <row r="306" spans="1:16" ht="15" customHeight="1">
      <c r="A306" s="6"/>
      <c r="B306" s="263" t="s">
        <v>224</v>
      </c>
      <c r="C306" s="264"/>
      <c r="D306" s="265"/>
      <c r="E306" s="79" t="s">
        <v>81</v>
      </c>
      <c r="F306" s="31">
        <f>SUM(F230:F238)</f>
        <v>44</v>
      </c>
      <c r="G306" s="42">
        <f aca="true" t="shared" si="71" ref="G306:O306">SUM(G230:G238)</f>
        <v>102</v>
      </c>
      <c r="H306" s="31">
        <f t="shared" si="71"/>
        <v>28</v>
      </c>
      <c r="I306" s="42">
        <f t="shared" si="71"/>
        <v>101</v>
      </c>
      <c r="J306" s="31">
        <f t="shared" si="71"/>
        <v>47</v>
      </c>
      <c r="K306" s="42">
        <f t="shared" si="71"/>
        <v>89</v>
      </c>
      <c r="L306" s="31">
        <f t="shared" si="71"/>
        <v>49</v>
      </c>
      <c r="M306" s="46">
        <f t="shared" si="71"/>
        <v>83</v>
      </c>
      <c r="N306" s="42">
        <f t="shared" si="71"/>
        <v>168</v>
      </c>
      <c r="O306" s="42">
        <f t="shared" si="71"/>
        <v>375</v>
      </c>
      <c r="P306" s="83">
        <f aca="true" t="shared" si="72" ref="P306:P315">N306-O306</f>
        <v>-207</v>
      </c>
    </row>
    <row r="307" spans="1:16" ht="15" customHeight="1">
      <c r="A307" s="6"/>
      <c r="B307" s="268"/>
      <c r="C307" s="269"/>
      <c r="D307" s="270"/>
      <c r="E307" s="74" t="s">
        <v>86</v>
      </c>
      <c r="F307" s="32">
        <f>F306/9</f>
        <v>4.888888888888889</v>
      </c>
      <c r="G307" s="21">
        <f aca="true" t="shared" si="73" ref="G307:O307">G306/9</f>
        <v>11.333333333333334</v>
      </c>
      <c r="H307" s="32">
        <f t="shared" si="73"/>
        <v>3.111111111111111</v>
      </c>
      <c r="I307" s="21">
        <f t="shared" si="73"/>
        <v>11.222222222222221</v>
      </c>
      <c r="J307" s="245">
        <f t="shared" si="73"/>
        <v>5.222222222222222</v>
      </c>
      <c r="K307" s="21">
        <f t="shared" si="73"/>
        <v>9.88888888888889</v>
      </c>
      <c r="L307" s="245">
        <f t="shared" si="73"/>
        <v>5.444444444444445</v>
      </c>
      <c r="M307" s="168">
        <f t="shared" si="73"/>
        <v>9.222222222222221</v>
      </c>
      <c r="N307" s="50">
        <f t="shared" si="73"/>
        <v>18.666666666666668</v>
      </c>
      <c r="O307" s="168">
        <f t="shared" si="73"/>
        <v>41.666666666666664</v>
      </c>
      <c r="P307" s="82">
        <f t="shared" si="72"/>
        <v>-22.999999999999996</v>
      </c>
    </row>
    <row r="308" spans="1:16" ht="15" customHeight="1">
      <c r="A308" s="6"/>
      <c r="B308" s="263" t="s">
        <v>225</v>
      </c>
      <c r="C308" s="264"/>
      <c r="D308" s="265"/>
      <c r="E308" s="79" t="s">
        <v>244</v>
      </c>
      <c r="F308" s="31">
        <f>SUM(F239:F245)</f>
        <v>68</v>
      </c>
      <c r="G308" s="42">
        <f aca="true" t="shared" si="74" ref="G308:O308">SUM(G239:G245)</f>
        <v>43</v>
      </c>
      <c r="H308" s="31">
        <f t="shared" si="74"/>
        <v>53</v>
      </c>
      <c r="I308" s="42">
        <f t="shared" si="74"/>
        <v>51</v>
      </c>
      <c r="J308" s="31">
        <f t="shared" si="74"/>
        <v>51</v>
      </c>
      <c r="K308" s="42">
        <f t="shared" si="74"/>
        <v>41</v>
      </c>
      <c r="L308" s="31">
        <f t="shared" si="74"/>
        <v>55</v>
      </c>
      <c r="M308" s="46">
        <f t="shared" si="74"/>
        <v>63</v>
      </c>
      <c r="N308" s="42">
        <f t="shared" si="74"/>
        <v>227</v>
      </c>
      <c r="O308" s="42">
        <f t="shared" si="74"/>
        <v>198</v>
      </c>
      <c r="P308" s="83">
        <f t="shared" si="72"/>
        <v>29</v>
      </c>
    </row>
    <row r="309" spans="1:16" ht="15" customHeight="1">
      <c r="A309" s="6"/>
      <c r="B309" s="268"/>
      <c r="C309" s="269"/>
      <c r="D309" s="270"/>
      <c r="E309" s="74" t="s">
        <v>85</v>
      </c>
      <c r="F309" s="245">
        <f>F308/7</f>
        <v>9.714285714285714</v>
      </c>
      <c r="G309" s="50">
        <f aca="true" t="shared" si="75" ref="G309:O309">G308/7</f>
        <v>6.142857142857143</v>
      </c>
      <c r="H309" s="245">
        <f t="shared" si="75"/>
        <v>7.571428571428571</v>
      </c>
      <c r="I309" s="50">
        <f t="shared" si="75"/>
        <v>7.285714285714286</v>
      </c>
      <c r="J309" s="32">
        <f t="shared" si="75"/>
        <v>7.285714285714286</v>
      </c>
      <c r="K309" s="50">
        <f t="shared" si="75"/>
        <v>5.857142857142857</v>
      </c>
      <c r="L309" s="32">
        <f t="shared" si="75"/>
        <v>7.857142857142857</v>
      </c>
      <c r="M309" s="246">
        <f t="shared" si="75"/>
        <v>9</v>
      </c>
      <c r="N309" s="249">
        <f t="shared" si="75"/>
        <v>32.42857142857143</v>
      </c>
      <c r="O309" s="246">
        <f t="shared" si="75"/>
        <v>28.285714285714285</v>
      </c>
      <c r="P309" s="82">
        <f t="shared" si="72"/>
        <v>4.142857142857146</v>
      </c>
    </row>
    <row r="310" spans="1:16" ht="15" customHeight="1">
      <c r="A310" s="6"/>
      <c r="B310" s="263" t="s">
        <v>226</v>
      </c>
      <c r="C310" s="264"/>
      <c r="D310" s="265"/>
      <c r="E310" s="79" t="s">
        <v>245</v>
      </c>
      <c r="F310" s="31">
        <f>SUM(F246:F247)</f>
        <v>25</v>
      </c>
      <c r="G310" s="42">
        <f aca="true" t="shared" si="76" ref="G310:O310">SUM(G246:G247)</f>
        <v>4</v>
      </c>
      <c r="H310" s="31">
        <f t="shared" si="76"/>
        <v>28</v>
      </c>
      <c r="I310" s="42">
        <f t="shared" si="76"/>
        <v>2</v>
      </c>
      <c r="J310" s="31">
        <f t="shared" si="76"/>
        <v>28</v>
      </c>
      <c r="K310" s="42">
        <f t="shared" si="76"/>
        <v>6</v>
      </c>
      <c r="L310" s="31">
        <f t="shared" si="76"/>
        <v>18</v>
      </c>
      <c r="M310" s="51">
        <f t="shared" si="76"/>
        <v>9</v>
      </c>
      <c r="N310" s="42">
        <f t="shared" si="76"/>
        <v>99</v>
      </c>
      <c r="O310" s="51">
        <f t="shared" si="76"/>
        <v>21</v>
      </c>
      <c r="P310" s="30">
        <f t="shared" si="72"/>
        <v>78</v>
      </c>
    </row>
    <row r="311" spans="1:16" ht="15" customHeight="1">
      <c r="A311" s="6"/>
      <c r="B311" s="268"/>
      <c r="C311" s="269"/>
      <c r="D311" s="270"/>
      <c r="E311" s="74" t="s">
        <v>85</v>
      </c>
      <c r="F311" s="33">
        <f>F310/2</f>
        <v>12.5</v>
      </c>
      <c r="G311" s="58">
        <f aca="true" t="shared" si="77" ref="G311:O311">G310/2</f>
        <v>2</v>
      </c>
      <c r="H311" s="33">
        <f t="shared" si="77"/>
        <v>14</v>
      </c>
      <c r="I311" s="58">
        <f t="shared" si="77"/>
        <v>1</v>
      </c>
      <c r="J311" s="33">
        <f t="shared" si="77"/>
        <v>14</v>
      </c>
      <c r="K311" s="58">
        <f t="shared" si="77"/>
        <v>3</v>
      </c>
      <c r="L311" s="33">
        <f t="shared" si="77"/>
        <v>9</v>
      </c>
      <c r="M311" s="247">
        <f t="shared" si="77"/>
        <v>4.5</v>
      </c>
      <c r="N311" s="58">
        <f t="shared" si="77"/>
        <v>49.5</v>
      </c>
      <c r="O311" s="247">
        <f t="shared" si="77"/>
        <v>10.5</v>
      </c>
      <c r="P311" s="82">
        <f t="shared" si="72"/>
        <v>39</v>
      </c>
    </row>
    <row r="312" spans="1:16" ht="15" customHeight="1">
      <c r="A312" s="6"/>
      <c r="B312" s="263" t="s">
        <v>227</v>
      </c>
      <c r="C312" s="264"/>
      <c r="D312" s="265"/>
      <c r="E312" s="79" t="s">
        <v>246</v>
      </c>
      <c r="F312" s="31">
        <f>SUM(F248:F250)</f>
        <v>14</v>
      </c>
      <c r="G312" s="42">
        <f aca="true" t="shared" si="78" ref="G312:O312">SUM(G248:G250)</f>
        <v>43</v>
      </c>
      <c r="H312" s="31">
        <f t="shared" si="78"/>
        <v>22</v>
      </c>
      <c r="I312" s="42">
        <f t="shared" si="78"/>
        <v>47</v>
      </c>
      <c r="J312" s="31">
        <f t="shared" si="78"/>
        <v>28</v>
      </c>
      <c r="K312" s="42">
        <f t="shared" si="78"/>
        <v>25</v>
      </c>
      <c r="L312" s="31">
        <f t="shared" si="78"/>
        <v>28</v>
      </c>
      <c r="M312" s="51">
        <f t="shared" si="78"/>
        <v>16</v>
      </c>
      <c r="N312" s="42">
        <f t="shared" si="78"/>
        <v>92</v>
      </c>
      <c r="O312" s="51">
        <f t="shared" si="78"/>
        <v>131</v>
      </c>
      <c r="P312" s="30">
        <f t="shared" si="72"/>
        <v>-39</v>
      </c>
    </row>
    <row r="313" spans="1:16" ht="15" customHeight="1">
      <c r="A313" s="6"/>
      <c r="B313" s="268"/>
      <c r="C313" s="269"/>
      <c r="D313" s="270"/>
      <c r="E313" s="74" t="s">
        <v>85</v>
      </c>
      <c r="F313" s="32">
        <f>F312/3</f>
        <v>4.666666666666667</v>
      </c>
      <c r="G313" s="50">
        <f aca="true" t="shared" si="79" ref="G313:O313">G312/3</f>
        <v>14.333333333333334</v>
      </c>
      <c r="H313" s="32">
        <f t="shared" si="79"/>
        <v>7.333333333333333</v>
      </c>
      <c r="I313" s="50">
        <f t="shared" si="79"/>
        <v>15.666666666666666</v>
      </c>
      <c r="J313" s="32">
        <f t="shared" si="79"/>
        <v>9.333333333333334</v>
      </c>
      <c r="K313" s="50">
        <f t="shared" si="79"/>
        <v>8.333333333333334</v>
      </c>
      <c r="L313" s="32">
        <f t="shared" si="79"/>
        <v>9.333333333333334</v>
      </c>
      <c r="M313" s="248">
        <f t="shared" si="79"/>
        <v>5.333333333333333</v>
      </c>
      <c r="N313" s="50">
        <f t="shared" si="79"/>
        <v>30.666666666666668</v>
      </c>
      <c r="O313" s="248">
        <f t="shared" si="79"/>
        <v>43.666666666666664</v>
      </c>
      <c r="P313" s="72">
        <f t="shared" si="72"/>
        <v>-12.999999999999996</v>
      </c>
    </row>
    <row r="314" spans="1:16" ht="15" customHeight="1">
      <c r="A314" s="6"/>
      <c r="B314" s="263" t="s">
        <v>203</v>
      </c>
      <c r="C314" s="264"/>
      <c r="D314" s="264"/>
      <c r="E314" s="79" t="s">
        <v>247</v>
      </c>
      <c r="F314" s="31">
        <f>SUM(F230:F250)</f>
        <v>151</v>
      </c>
      <c r="G314" s="42">
        <f aca="true" t="shared" si="80" ref="G314:O314">SUM(G230:G250)</f>
        <v>192</v>
      </c>
      <c r="H314" s="31">
        <f t="shared" si="80"/>
        <v>131</v>
      </c>
      <c r="I314" s="42">
        <f t="shared" si="80"/>
        <v>201</v>
      </c>
      <c r="J314" s="31">
        <f t="shared" si="80"/>
        <v>154</v>
      </c>
      <c r="K314" s="42">
        <f t="shared" si="80"/>
        <v>161</v>
      </c>
      <c r="L314" s="31">
        <f t="shared" si="80"/>
        <v>150</v>
      </c>
      <c r="M314" s="51">
        <f t="shared" si="80"/>
        <v>171</v>
      </c>
      <c r="N314" s="42">
        <f t="shared" si="80"/>
        <v>586</v>
      </c>
      <c r="O314" s="51">
        <f t="shared" si="80"/>
        <v>725</v>
      </c>
      <c r="P314" s="30">
        <f t="shared" si="72"/>
        <v>-139</v>
      </c>
    </row>
    <row r="315" spans="1:16" ht="15" customHeight="1">
      <c r="A315" s="6"/>
      <c r="B315" s="266"/>
      <c r="C315" s="256"/>
      <c r="D315" s="256"/>
      <c r="E315" s="76" t="s">
        <v>85</v>
      </c>
      <c r="F315" s="61">
        <f>F314/18</f>
        <v>8.38888888888889</v>
      </c>
      <c r="G315" s="63">
        <f aca="true" t="shared" si="81" ref="G315:O315">G314/18</f>
        <v>10.666666666666666</v>
      </c>
      <c r="H315" s="61">
        <f t="shared" si="81"/>
        <v>7.277777777777778</v>
      </c>
      <c r="I315" s="63">
        <f t="shared" si="81"/>
        <v>11.166666666666666</v>
      </c>
      <c r="J315" s="61">
        <f t="shared" si="81"/>
        <v>8.555555555555555</v>
      </c>
      <c r="K315" s="63">
        <f t="shared" si="81"/>
        <v>8.944444444444445</v>
      </c>
      <c r="L315" s="61">
        <f t="shared" si="81"/>
        <v>8.333333333333334</v>
      </c>
      <c r="M315" s="221">
        <f t="shared" si="81"/>
        <v>9.5</v>
      </c>
      <c r="N315" s="63">
        <f t="shared" si="81"/>
        <v>32.55555555555556</v>
      </c>
      <c r="O315" s="221">
        <f t="shared" si="81"/>
        <v>40.27777777777778</v>
      </c>
      <c r="P315" s="82">
        <f t="shared" si="72"/>
        <v>-7.722222222222221</v>
      </c>
    </row>
    <row r="316" spans="1:16" ht="15" customHeight="1">
      <c r="A316" s="6"/>
      <c r="B316" s="266"/>
      <c r="C316" s="256"/>
      <c r="D316" s="256"/>
      <c r="E316" s="76" t="s">
        <v>76</v>
      </c>
      <c r="F316" s="61">
        <f>MAX(F230:F250)</f>
        <v>20</v>
      </c>
      <c r="G316" s="63">
        <f aca="true" t="shared" si="82" ref="G316:O316">MAX(G230:G250)</f>
        <v>24</v>
      </c>
      <c r="H316" s="61">
        <f t="shared" si="82"/>
        <v>21</v>
      </c>
      <c r="I316" s="63">
        <f t="shared" si="82"/>
        <v>27</v>
      </c>
      <c r="J316" s="61">
        <f t="shared" si="82"/>
        <v>18</v>
      </c>
      <c r="K316" s="63">
        <f t="shared" si="82"/>
        <v>20</v>
      </c>
      <c r="L316" s="61">
        <f t="shared" si="82"/>
        <v>16</v>
      </c>
      <c r="M316" s="221">
        <f t="shared" si="82"/>
        <v>16</v>
      </c>
      <c r="N316" s="63">
        <f t="shared" si="82"/>
        <v>66</v>
      </c>
      <c r="O316" s="65">
        <f t="shared" si="82"/>
        <v>67</v>
      </c>
      <c r="P316" s="41"/>
    </row>
    <row r="317" spans="1:16" ht="15" customHeight="1">
      <c r="A317" s="6"/>
      <c r="B317" s="266"/>
      <c r="C317" s="256"/>
      <c r="D317" s="256"/>
      <c r="E317" s="76" t="s">
        <v>75</v>
      </c>
      <c r="F317" s="61">
        <f>MIN(F230:F250)</f>
        <v>0</v>
      </c>
      <c r="G317" s="63">
        <f aca="true" t="shared" si="83" ref="G317:O317">MIN(G230:G250)</f>
        <v>0</v>
      </c>
      <c r="H317" s="61">
        <f t="shared" si="83"/>
        <v>0</v>
      </c>
      <c r="I317" s="63">
        <f t="shared" si="83"/>
        <v>0</v>
      </c>
      <c r="J317" s="61">
        <f t="shared" si="83"/>
        <v>0</v>
      </c>
      <c r="K317" s="63">
        <f t="shared" si="83"/>
        <v>0</v>
      </c>
      <c r="L317" s="61">
        <f t="shared" si="83"/>
        <v>0</v>
      </c>
      <c r="M317" s="65">
        <f t="shared" si="83"/>
        <v>0</v>
      </c>
      <c r="N317" s="63">
        <f t="shared" si="83"/>
        <v>6</v>
      </c>
      <c r="O317" s="65">
        <f t="shared" si="83"/>
        <v>4</v>
      </c>
      <c r="P317" s="41"/>
    </row>
    <row r="318" spans="1:16" ht="15" customHeight="1">
      <c r="A318" s="6"/>
      <c r="B318" s="266"/>
      <c r="C318" s="256"/>
      <c r="D318" s="256"/>
      <c r="E318" s="77" t="s">
        <v>72</v>
      </c>
      <c r="F318" s="61">
        <f>F316-F317</f>
        <v>20</v>
      </c>
      <c r="G318" s="63">
        <f aca="true" t="shared" si="84" ref="G318:O318">G316-G317</f>
        <v>24</v>
      </c>
      <c r="H318" s="61">
        <f t="shared" si="84"/>
        <v>21</v>
      </c>
      <c r="I318" s="63">
        <f t="shared" si="84"/>
        <v>27</v>
      </c>
      <c r="J318" s="61">
        <f t="shared" si="84"/>
        <v>18</v>
      </c>
      <c r="K318" s="63">
        <f t="shared" si="84"/>
        <v>20</v>
      </c>
      <c r="L318" s="61">
        <f t="shared" si="84"/>
        <v>16</v>
      </c>
      <c r="M318" s="65">
        <f t="shared" si="84"/>
        <v>16</v>
      </c>
      <c r="N318" s="63">
        <f t="shared" si="84"/>
        <v>60</v>
      </c>
      <c r="O318" s="65">
        <f t="shared" si="84"/>
        <v>63</v>
      </c>
      <c r="P318" s="41"/>
    </row>
    <row r="319" spans="1:16" ht="15" customHeight="1">
      <c r="A319" s="6"/>
      <c r="B319" s="268"/>
      <c r="C319" s="269"/>
      <c r="D319" s="269"/>
      <c r="E319" s="80" t="s">
        <v>73</v>
      </c>
      <c r="F319" s="99">
        <f>STDEVP(F230:F250)</f>
        <v>5.279060591205938</v>
      </c>
      <c r="G319" s="100">
        <f aca="true" t="shared" si="85" ref="G319:O319">STDEVP(G230:G250)</f>
        <v>5.938459911664721</v>
      </c>
      <c r="H319" s="99">
        <f t="shared" si="85"/>
        <v>6.101559222306267</v>
      </c>
      <c r="I319" s="100">
        <f t="shared" si="85"/>
        <v>6.651683843898752</v>
      </c>
      <c r="J319" s="99">
        <f t="shared" si="85"/>
        <v>4.36799325541662</v>
      </c>
      <c r="K319" s="100">
        <f t="shared" si="85"/>
        <v>5.339282396346583</v>
      </c>
      <c r="L319" s="99">
        <f t="shared" si="85"/>
        <v>4.189393799604337</v>
      </c>
      <c r="M319" s="101">
        <f t="shared" si="85"/>
        <v>5.082984821330627</v>
      </c>
      <c r="N319" s="100">
        <f t="shared" si="85"/>
        <v>15.73865354531642</v>
      </c>
      <c r="O319" s="101">
        <f t="shared" si="85"/>
        <v>16.890738650343124</v>
      </c>
      <c r="P319" s="15"/>
    </row>
    <row r="320" spans="1:16" ht="6.75" customHeight="1">
      <c r="A320" s="6"/>
      <c r="B320" s="131"/>
      <c r="C320" s="131"/>
      <c r="D320" s="131"/>
      <c r="E320" s="104"/>
      <c r="F320" s="9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3.5" customHeight="1">
      <c r="A321" s="6"/>
      <c r="B321" s="6"/>
      <c r="C321" s="279" t="s">
        <v>185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</row>
    <row r="322" spans="1:16" ht="0.75" customHeight="1">
      <c r="A322" s="6"/>
      <c r="B322" s="1"/>
      <c r="C322" s="59"/>
      <c r="D322" s="127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4.25" customHeight="1">
      <c r="A323" s="6"/>
      <c r="B323" s="263"/>
      <c r="C323" s="264"/>
      <c r="D323" s="265"/>
      <c r="E323" s="281" t="s">
        <v>74</v>
      </c>
      <c r="F323" s="274" t="s">
        <v>4</v>
      </c>
      <c r="G323" s="275"/>
      <c r="H323" s="276" t="s">
        <v>5</v>
      </c>
      <c r="I323" s="275"/>
      <c r="J323" s="276" t="s">
        <v>6</v>
      </c>
      <c r="K323" s="275"/>
      <c r="L323" s="276" t="s">
        <v>7</v>
      </c>
      <c r="M323" s="277"/>
      <c r="N323" s="276" t="s">
        <v>8</v>
      </c>
      <c r="O323" s="277"/>
      <c r="P323" s="265" t="s">
        <v>70</v>
      </c>
    </row>
    <row r="324" spans="1:16" ht="14.25" customHeight="1">
      <c r="A324" s="6"/>
      <c r="B324" s="268"/>
      <c r="C324" s="269"/>
      <c r="D324" s="270"/>
      <c r="E324" s="282"/>
      <c r="F324" s="88" t="s">
        <v>9</v>
      </c>
      <c r="G324" s="130" t="s">
        <v>10</v>
      </c>
      <c r="H324" s="88" t="s">
        <v>9</v>
      </c>
      <c r="I324" s="130" t="s">
        <v>10</v>
      </c>
      <c r="J324" s="88" t="s">
        <v>9</v>
      </c>
      <c r="K324" s="130" t="s">
        <v>10</v>
      </c>
      <c r="L324" s="88" t="s">
        <v>9</v>
      </c>
      <c r="M324" s="126" t="s">
        <v>10</v>
      </c>
      <c r="N324" s="89" t="s">
        <v>9</v>
      </c>
      <c r="O324" s="126" t="s">
        <v>10</v>
      </c>
      <c r="P324" s="270"/>
    </row>
    <row r="325" spans="1:16" ht="14.25" customHeight="1">
      <c r="A325" s="6"/>
      <c r="B325" s="263" t="s">
        <v>198</v>
      </c>
      <c r="C325" s="264"/>
      <c r="D325" s="265"/>
      <c r="E325" s="79" t="s">
        <v>244</v>
      </c>
      <c r="F325" s="31">
        <f>SUM(F251:F257)</f>
        <v>44</v>
      </c>
      <c r="G325" s="42">
        <f aca="true" t="shared" si="86" ref="G325:O325">SUM(G251:G257)</f>
        <v>45</v>
      </c>
      <c r="H325" s="31">
        <f t="shared" si="86"/>
        <v>48</v>
      </c>
      <c r="I325" s="42">
        <f t="shared" si="86"/>
        <v>53</v>
      </c>
      <c r="J325" s="31">
        <f t="shared" si="86"/>
        <v>50</v>
      </c>
      <c r="K325" s="42">
        <f t="shared" si="86"/>
        <v>36</v>
      </c>
      <c r="L325" s="31">
        <f t="shared" si="86"/>
        <v>39</v>
      </c>
      <c r="M325" s="46">
        <f t="shared" si="86"/>
        <v>53</v>
      </c>
      <c r="N325" s="83">
        <f t="shared" si="86"/>
        <v>181</v>
      </c>
      <c r="O325" s="242">
        <f t="shared" si="86"/>
        <v>187</v>
      </c>
      <c r="P325" s="30">
        <f aca="true" t="shared" si="87" ref="P325:P335">N325-O325</f>
        <v>-6</v>
      </c>
    </row>
    <row r="326" spans="1:16" ht="14.25" customHeight="1">
      <c r="A326" s="6"/>
      <c r="B326" s="268"/>
      <c r="C326" s="269"/>
      <c r="D326" s="270"/>
      <c r="E326" s="74" t="s">
        <v>86</v>
      </c>
      <c r="F326" s="32">
        <f>F325/7</f>
        <v>6.285714285714286</v>
      </c>
      <c r="G326" s="50">
        <f aca="true" t="shared" si="88" ref="G326:O326">G325/7</f>
        <v>6.428571428571429</v>
      </c>
      <c r="H326" s="32">
        <f t="shared" si="88"/>
        <v>6.857142857142857</v>
      </c>
      <c r="I326" s="50">
        <f t="shared" si="88"/>
        <v>7.571428571428571</v>
      </c>
      <c r="J326" s="245">
        <f t="shared" si="88"/>
        <v>7.142857142857143</v>
      </c>
      <c r="K326" s="50">
        <f t="shared" si="88"/>
        <v>5.142857142857143</v>
      </c>
      <c r="L326" s="245">
        <f t="shared" si="88"/>
        <v>5.571428571428571</v>
      </c>
      <c r="M326" s="188">
        <f t="shared" si="88"/>
        <v>7.571428571428571</v>
      </c>
      <c r="N326" s="50">
        <f t="shared" si="88"/>
        <v>25.857142857142858</v>
      </c>
      <c r="O326" s="243">
        <f t="shared" si="88"/>
        <v>26.714285714285715</v>
      </c>
      <c r="P326" s="82">
        <f t="shared" si="87"/>
        <v>-0.8571428571428577</v>
      </c>
    </row>
    <row r="327" spans="1:16" ht="14.25" customHeight="1">
      <c r="A327" s="6"/>
      <c r="B327" s="263" t="s">
        <v>199</v>
      </c>
      <c r="C327" s="264"/>
      <c r="D327" s="265"/>
      <c r="E327" s="79" t="s">
        <v>245</v>
      </c>
      <c r="F327" s="31">
        <f>SUM(F258:F259)</f>
        <v>14</v>
      </c>
      <c r="G327" s="42">
        <f aca="true" t="shared" si="89" ref="G327:O327">SUM(G258:G259)</f>
        <v>6</v>
      </c>
      <c r="H327" s="31">
        <f t="shared" si="89"/>
        <v>6</v>
      </c>
      <c r="I327" s="42">
        <f t="shared" si="89"/>
        <v>18</v>
      </c>
      <c r="J327" s="31">
        <f t="shared" si="89"/>
        <v>19</v>
      </c>
      <c r="K327" s="42">
        <f t="shared" si="89"/>
        <v>14</v>
      </c>
      <c r="L327" s="31">
        <f t="shared" si="89"/>
        <v>9</v>
      </c>
      <c r="M327" s="46">
        <f t="shared" si="89"/>
        <v>26</v>
      </c>
      <c r="N327" s="30">
        <f t="shared" si="89"/>
        <v>48</v>
      </c>
      <c r="O327" s="242">
        <f t="shared" si="89"/>
        <v>64</v>
      </c>
      <c r="P327" s="30">
        <f t="shared" si="87"/>
        <v>-16</v>
      </c>
    </row>
    <row r="328" spans="1:16" ht="14.25" customHeight="1">
      <c r="A328" s="6"/>
      <c r="B328" s="268"/>
      <c r="C328" s="269"/>
      <c r="D328" s="270"/>
      <c r="E328" s="74" t="s">
        <v>85</v>
      </c>
      <c r="F328" s="32">
        <f>F327/2</f>
        <v>7</v>
      </c>
      <c r="G328" s="50">
        <f aca="true" t="shared" si="90" ref="G328:O328">G327/2</f>
        <v>3</v>
      </c>
      <c r="H328" s="32">
        <f t="shared" si="90"/>
        <v>3</v>
      </c>
      <c r="I328" s="50">
        <f t="shared" si="90"/>
        <v>9</v>
      </c>
      <c r="J328" s="32">
        <f t="shared" si="90"/>
        <v>9.5</v>
      </c>
      <c r="K328" s="50">
        <f t="shared" si="90"/>
        <v>7</v>
      </c>
      <c r="L328" s="32">
        <f t="shared" si="90"/>
        <v>4.5</v>
      </c>
      <c r="M328" s="168">
        <f t="shared" si="90"/>
        <v>13</v>
      </c>
      <c r="N328" s="50">
        <f t="shared" si="90"/>
        <v>24</v>
      </c>
      <c r="O328" s="243">
        <f t="shared" si="90"/>
        <v>32</v>
      </c>
      <c r="P328" s="82">
        <f t="shared" si="87"/>
        <v>-8</v>
      </c>
    </row>
    <row r="329" spans="1:16" ht="14.25" customHeight="1">
      <c r="A329" s="6"/>
      <c r="B329" s="263" t="s">
        <v>200</v>
      </c>
      <c r="C329" s="264"/>
      <c r="D329" s="265"/>
      <c r="E329" s="79" t="s">
        <v>248</v>
      </c>
      <c r="F329" s="175">
        <f>SUM(F260:F265)</f>
        <v>25</v>
      </c>
      <c r="G329" s="197">
        <f aca="true" t="shared" si="91" ref="G329:O329">SUM(G260:G265)</f>
        <v>46</v>
      </c>
      <c r="H329" s="175">
        <f t="shared" si="91"/>
        <v>39</v>
      </c>
      <c r="I329" s="197">
        <f t="shared" si="91"/>
        <v>55</v>
      </c>
      <c r="J329" s="175">
        <f t="shared" si="91"/>
        <v>30</v>
      </c>
      <c r="K329" s="197">
        <f t="shared" si="91"/>
        <v>56</v>
      </c>
      <c r="L329" s="175">
        <f t="shared" si="91"/>
        <v>33</v>
      </c>
      <c r="M329" s="232">
        <f t="shared" si="91"/>
        <v>64</v>
      </c>
      <c r="N329" s="197">
        <f t="shared" si="91"/>
        <v>127</v>
      </c>
      <c r="O329" s="251">
        <f t="shared" si="91"/>
        <v>221</v>
      </c>
      <c r="P329" s="253">
        <f t="shared" si="87"/>
        <v>-94</v>
      </c>
    </row>
    <row r="330" spans="1:16" ht="14.25" customHeight="1">
      <c r="A330" s="6"/>
      <c r="B330" s="268"/>
      <c r="C330" s="269"/>
      <c r="D330" s="270"/>
      <c r="E330" s="74" t="s">
        <v>85</v>
      </c>
      <c r="F330" s="196">
        <f>F329/6</f>
        <v>4.166666666666667</v>
      </c>
      <c r="G330" s="250">
        <f aca="true" t="shared" si="92" ref="G330:O330">G329/6</f>
        <v>7.666666666666667</v>
      </c>
      <c r="H330" s="196">
        <f t="shared" si="92"/>
        <v>6.5</v>
      </c>
      <c r="I330" s="250">
        <f t="shared" si="92"/>
        <v>9.166666666666666</v>
      </c>
      <c r="J330" s="196">
        <f t="shared" si="92"/>
        <v>5</v>
      </c>
      <c r="K330" s="250">
        <f t="shared" si="92"/>
        <v>9.333333333333334</v>
      </c>
      <c r="L330" s="196">
        <f t="shared" si="92"/>
        <v>5.5</v>
      </c>
      <c r="M330" s="176">
        <f t="shared" si="92"/>
        <v>10.666666666666666</v>
      </c>
      <c r="N330" s="250">
        <f t="shared" si="92"/>
        <v>21.166666666666668</v>
      </c>
      <c r="O330" s="252">
        <f t="shared" si="92"/>
        <v>36.833333333333336</v>
      </c>
      <c r="P330" s="234">
        <f t="shared" si="87"/>
        <v>-15.666666666666668</v>
      </c>
    </row>
    <row r="331" spans="1:16" ht="13.5" customHeight="1">
      <c r="A331" s="6"/>
      <c r="B331" s="182"/>
      <c r="C331" s="182"/>
      <c r="D331" s="180"/>
      <c r="E331" s="231"/>
      <c r="F331" s="215"/>
      <c r="G331" s="226"/>
      <c r="H331" s="226"/>
      <c r="I331" s="226"/>
      <c r="J331" s="226"/>
      <c r="K331" s="226"/>
      <c r="L331" s="226"/>
      <c r="M331" s="226"/>
      <c r="N331" s="226"/>
      <c r="O331" s="226"/>
      <c r="P331" s="233"/>
    </row>
    <row r="332" spans="1:16" ht="13.5" customHeight="1">
      <c r="A332" s="6"/>
      <c r="B332" s="263" t="s">
        <v>201</v>
      </c>
      <c r="C332" s="264"/>
      <c r="D332" s="265"/>
      <c r="E332" s="79" t="s">
        <v>83</v>
      </c>
      <c r="F332" s="31">
        <f>SUM(F266:F277)</f>
        <v>67</v>
      </c>
      <c r="G332" s="42">
        <f aca="true" t="shared" si="93" ref="G332:O332">SUM(G266:G277)</f>
        <v>118</v>
      </c>
      <c r="H332" s="31">
        <f t="shared" si="93"/>
        <v>73</v>
      </c>
      <c r="I332" s="42">
        <f t="shared" si="93"/>
        <v>93</v>
      </c>
      <c r="J332" s="31">
        <f t="shared" si="93"/>
        <v>84</v>
      </c>
      <c r="K332" s="42">
        <f t="shared" si="93"/>
        <v>110</v>
      </c>
      <c r="L332" s="31">
        <f t="shared" si="93"/>
        <v>76</v>
      </c>
      <c r="M332" s="46">
        <f t="shared" si="93"/>
        <v>97</v>
      </c>
      <c r="N332" s="42">
        <f t="shared" si="93"/>
        <v>300</v>
      </c>
      <c r="O332" s="242">
        <f t="shared" si="93"/>
        <v>418</v>
      </c>
      <c r="P332" s="30">
        <f t="shared" si="87"/>
        <v>-118</v>
      </c>
    </row>
    <row r="333" spans="1:16" ht="13.5" customHeight="1">
      <c r="A333" s="6"/>
      <c r="B333" s="268"/>
      <c r="C333" s="269"/>
      <c r="D333" s="270"/>
      <c r="E333" s="74" t="s">
        <v>85</v>
      </c>
      <c r="F333" s="32">
        <f>F332/11</f>
        <v>6.090909090909091</v>
      </c>
      <c r="G333" s="50">
        <f aca="true" t="shared" si="94" ref="G333:O333">G332/11</f>
        <v>10.727272727272727</v>
      </c>
      <c r="H333" s="32">
        <f t="shared" si="94"/>
        <v>6.636363636363637</v>
      </c>
      <c r="I333" s="50">
        <f t="shared" si="94"/>
        <v>8.454545454545455</v>
      </c>
      <c r="J333" s="32">
        <f t="shared" si="94"/>
        <v>7.636363636363637</v>
      </c>
      <c r="K333" s="50">
        <f t="shared" si="94"/>
        <v>10</v>
      </c>
      <c r="L333" s="32">
        <f t="shared" si="94"/>
        <v>6.909090909090909</v>
      </c>
      <c r="M333" s="168">
        <f t="shared" si="94"/>
        <v>8.818181818181818</v>
      </c>
      <c r="N333" s="50">
        <f t="shared" si="94"/>
        <v>27.272727272727273</v>
      </c>
      <c r="O333" s="243">
        <f t="shared" si="94"/>
        <v>38</v>
      </c>
      <c r="P333" s="82">
        <f t="shared" si="87"/>
        <v>-10.727272727272727</v>
      </c>
    </row>
    <row r="334" spans="1:16" ht="13.5" customHeight="1">
      <c r="A334" s="6"/>
      <c r="B334" s="263" t="s">
        <v>202</v>
      </c>
      <c r="C334" s="264"/>
      <c r="D334" s="265"/>
      <c r="E334" s="79" t="s">
        <v>249</v>
      </c>
      <c r="F334" s="31">
        <f>SUM(F251:F277)</f>
        <v>150</v>
      </c>
      <c r="G334" s="42">
        <f aca="true" t="shared" si="95" ref="G334:O334">SUM(G251:G277)</f>
        <v>215</v>
      </c>
      <c r="H334" s="31">
        <f t="shared" si="95"/>
        <v>166</v>
      </c>
      <c r="I334" s="42">
        <f t="shared" si="95"/>
        <v>219</v>
      </c>
      <c r="J334" s="31">
        <f t="shared" si="95"/>
        <v>183</v>
      </c>
      <c r="K334" s="42">
        <f t="shared" si="95"/>
        <v>216</v>
      </c>
      <c r="L334" s="31">
        <f t="shared" si="95"/>
        <v>157</v>
      </c>
      <c r="M334" s="46">
        <f t="shared" si="95"/>
        <v>240</v>
      </c>
      <c r="N334" s="30">
        <f t="shared" si="95"/>
        <v>656</v>
      </c>
      <c r="O334" s="242">
        <f t="shared" si="95"/>
        <v>890</v>
      </c>
      <c r="P334" s="30">
        <f t="shared" si="87"/>
        <v>-234</v>
      </c>
    </row>
    <row r="335" spans="1:16" ht="13.5" customHeight="1">
      <c r="A335" s="6"/>
      <c r="B335" s="266"/>
      <c r="C335" s="256"/>
      <c r="D335" s="267"/>
      <c r="E335" s="76" t="s">
        <v>85</v>
      </c>
      <c r="F335" s="61">
        <f>F334/18</f>
        <v>8.333333333333334</v>
      </c>
      <c r="G335" s="63">
        <f aca="true" t="shared" si="96" ref="G335:O335">G334/18</f>
        <v>11.944444444444445</v>
      </c>
      <c r="H335" s="61">
        <f t="shared" si="96"/>
        <v>9.222222222222221</v>
      </c>
      <c r="I335" s="63">
        <f t="shared" si="96"/>
        <v>12.166666666666666</v>
      </c>
      <c r="J335" s="61">
        <f t="shared" si="96"/>
        <v>10.166666666666666</v>
      </c>
      <c r="K335" s="63">
        <f t="shared" si="96"/>
        <v>12</v>
      </c>
      <c r="L335" s="61">
        <f t="shared" si="96"/>
        <v>8.722222222222221</v>
      </c>
      <c r="M335" s="65">
        <f t="shared" si="96"/>
        <v>13.333333333333334</v>
      </c>
      <c r="N335" s="63">
        <f t="shared" si="96"/>
        <v>36.44444444444444</v>
      </c>
      <c r="O335" s="163">
        <f t="shared" si="96"/>
        <v>49.44444444444444</v>
      </c>
      <c r="P335" s="82">
        <f t="shared" si="87"/>
        <v>-13</v>
      </c>
    </row>
    <row r="336" spans="1:16" ht="13.5" customHeight="1">
      <c r="A336" s="6"/>
      <c r="B336" s="266"/>
      <c r="C336" s="256"/>
      <c r="D336" s="267"/>
      <c r="E336" s="76" t="s">
        <v>76</v>
      </c>
      <c r="F336" s="61">
        <f>MAX(F251:F277)</f>
        <v>15</v>
      </c>
      <c r="G336" s="63">
        <f aca="true" t="shared" si="97" ref="G336:O336">MAX(G251:G277)</f>
        <v>32</v>
      </c>
      <c r="H336" s="61">
        <f t="shared" si="97"/>
        <v>21</v>
      </c>
      <c r="I336" s="63">
        <f t="shared" si="97"/>
        <v>20</v>
      </c>
      <c r="J336" s="61">
        <f t="shared" si="97"/>
        <v>18</v>
      </c>
      <c r="K336" s="63">
        <f t="shared" si="97"/>
        <v>24</v>
      </c>
      <c r="L336" s="61">
        <f t="shared" si="97"/>
        <v>14</v>
      </c>
      <c r="M336" s="65">
        <f t="shared" si="97"/>
        <v>28</v>
      </c>
      <c r="N336" s="62">
        <f t="shared" si="97"/>
        <v>61</v>
      </c>
      <c r="O336" s="163">
        <f t="shared" si="97"/>
        <v>83</v>
      </c>
      <c r="P336" s="41"/>
    </row>
    <row r="337" spans="1:16" ht="13.5" customHeight="1">
      <c r="A337" s="6"/>
      <c r="B337" s="266"/>
      <c r="C337" s="256"/>
      <c r="D337" s="267"/>
      <c r="E337" s="76" t="s">
        <v>75</v>
      </c>
      <c r="F337" s="61">
        <f>MIN(F251:F277)</f>
        <v>0</v>
      </c>
      <c r="G337" s="63">
        <f aca="true" t="shared" si="98" ref="G337:O337">MIN(G251:G277)</f>
        <v>2</v>
      </c>
      <c r="H337" s="61">
        <f t="shared" si="98"/>
        <v>0</v>
      </c>
      <c r="I337" s="63">
        <f t="shared" si="98"/>
        <v>1</v>
      </c>
      <c r="J337" s="61">
        <f t="shared" si="98"/>
        <v>0</v>
      </c>
      <c r="K337" s="63">
        <f t="shared" si="98"/>
        <v>0</v>
      </c>
      <c r="L337" s="61">
        <f t="shared" si="98"/>
        <v>2</v>
      </c>
      <c r="M337" s="65">
        <f t="shared" si="98"/>
        <v>2</v>
      </c>
      <c r="N337" s="171">
        <f t="shared" si="98"/>
        <v>12</v>
      </c>
      <c r="O337" s="65">
        <f t="shared" si="98"/>
        <v>6</v>
      </c>
      <c r="P337" s="41"/>
    </row>
    <row r="338" spans="1:16" ht="13.5" customHeight="1">
      <c r="A338" s="6"/>
      <c r="B338" s="266"/>
      <c r="C338" s="256"/>
      <c r="D338" s="267"/>
      <c r="E338" s="77" t="s">
        <v>72</v>
      </c>
      <c r="F338" s="61">
        <f>F336-F337</f>
        <v>15</v>
      </c>
      <c r="G338" s="63">
        <f aca="true" t="shared" si="99" ref="G338:O338">G336-G337</f>
        <v>30</v>
      </c>
      <c r="H338" s="61">
        <f t="shared" si="99"/>
        <v>21</v>
      </c>
      <c r="I338" s="63">
        <f t="shared" si="99"/>
        <v>19</v>
      </c>
      <c r="J338" s="61">
        <f t="shared" si="99"/>
        <v>18</v>
      </c>
      <c r="K338" s="63">
        <f t="shared" si="99"/>
        <v>24</v>
      </c>
      <c r="L338" s="61">
        <f t="shared" si="99"/>
        <v>12</v>
      </c>
      <c r="M338" s="65">
        <f t="shared" si="99"/>
        <v>26</v>
      </c>
      <c r="N338" s="171">
        <f t="shared" si="99"/>
        <v>49</v>
      </c>
      <c r="O338" s="65">
        <f t="shared" si="99"/>
        <v>77</v>
      </c>
      <c r="P338" s="41"/>
    </row>
    <row r="339" spans="1:16" ht="13.5" customHeight="1">
      <c r="A339" s="6"/>
      <c r="B339" s="268"/>
      <c r="C339" s="269"/>
      <c r="D339" s="270"/>
      <c r="E339" s="80" t="s">
        <v>73</v>
      </c>
      <c r="F339" s="99">
        <f>STDEVP(F251:F277)</f>
        <v>3.6194739556980284</v>
      </c>
      <c r="G339" s="100">
        <f aca="true" t="shared" si="100" ref="G339:O339">STDEVP(G251:G277)</f>
        <v>6.454322894283229</v>
      </c>
      <c r="H339" s="99">
        <f t="shared" si="100"/>
        <v>5.204117623256261</v>
      </c>
      <c r="I339" s="100">
        <f t="shared" si="100"/>
        <v>4.134033948383895</v>
      </c>
      <c r="J339" s="99">
        <f t="shared" si="100"/>
        <v>3.9660168860997556</v>
      </c>
      <c r="K339" s="100">
        <f t="shared" si="100"/>
        <v>5.390655952445225</v>
      </c>
      <c r="L339" s="99">
        <f t="shared" si="100"/>
        <v>3.3105980081546647</v>
      </c>
      <c r="M339" s="101">
        <f t="shared" si="100"/>
        <v>6.008376795439541</v>
      </c>
      <c r="N339" s="172">
        <f t="shared" si="100"/>
        <v>10.760710915561482</v>
      </c>
      <c r="O339" s="101">
        <f t="shared" si="100"/>
        <v>16.850719437523438</v>
      </c>
      <c r="P339" s="15"/>
    </row>
    <row r="340" spans="1:16" ht="12" customHeight="1">
      <c r="A340" s="6"/>
      <c r="B340" s="182"/>
      <c r="C340" s="182"/>
      <c r="D340" s="182"/>
      <c r="E340" s="10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2:16" ht="12" customHeight="1">
      <c r="B341" s="254" t="s">
        <v>95</v>
      </c>
      <c r="C341" s="254"/>
      <c r="D341" s="254"/>
      <c r="E341" s="255"/>
      <c r="F341" s="6"/>
      <c r="K341" s="116" t="s">
        <v>96</v>
      </c>
      <c r="P341" s="6"/>
    </row>
    <row r="342" spans="11:16" ht="12" customHeight="1">
      <c r="K342" t="s">
        <v>97</v>
      </c>
      <c r="P342" s="6"/>
    </row>
    <row r="343" spans="5:16" ht="12" customHeight="1">
      <c r="E343" s="2"/>
      <c r="K343" s="114" t="s">
        <v>103</v>
      </c>
      <c r="P343" s="6"/>
    </row>
    <row r="344" spans="5:11" ht="12" customHeight="1">
      <c r="E344" s="2"/>
      <c r="K344" t="s">
        <v>109</v>
      </c>
    </row>
    <row r="345" spans="11:16" ht="12" customHeight="1">
      <c r="K345" s="6" t="s">
        <v>101</v>
      </c>
      <c r="L345" s="6"/>
      <c r="M345" s="6"/>
      <c r="N345" s="6"/>
      <c r="O345" s="6"/>
      <c r="P345" s="6"/>
    </row>
    <row r="346" spans="11:16" ht="12" customHeight="1">
      <c r="K346" s="114" t="s">
        <v>104</v>
      </c>
      <c r="L346" s="6"/>
      <c r="M346" s="6"/>
      <c r="N346" s="6"/>
      <c r="O346" s="6"/>
      <c r="P346" s="6"/>
    </row>
    <row r="347" spans="11:16" ht="12" customHeight="1">
      <c r="K347" s="114" t="s">
        <v>105</v>
      </c>
      <c r="L347" s="6"/>
      <c r="M347" s="6"/>
      <c r="N347" s="6"/>
      <c r="O347" s="6"/>
      <c r="P347" s="6"/>
    </row>
    <row r="348" ht="12" customHeight="1">
      <c r="K348" t="s">
        <v>110</v>
      </c>
    </row>
    <row r="349" spans="11:15" ht="12" customHeight="1">
      <c r="K349" s="105" t="s">
        <v>102</v>
      </c>
      <c r="L349" s="6"/>
      <c r="M349" s="6"/>
      <c r="N349" s="6"/>
      <c r="O349" s="6"/>
    </row>
    <row r="350" spans="11:16" ht="12" customHeight="1">
      <c r="K350" s="114" t="s">
        <v>111</v>
      </c>
      <c r="L350" s="6"/>
      <c r="M350" s="6"/>
      <c r="N350" s="6"/>
      <c r="P350" s="6"/>
    </row>
    <row r="351" spans="11:16" ht="12" customHeight="1">
      <c r="K351" s="105" t="s">
        <v>100</v>
      </c>
      <c r="L351" s="6"/>
      <c r="M351" s="6"/>
      <c r="N351" s="6"/>
      <c r="O351" s="6"/>
      <c r="P351" s="6"/>
    </row>
    <row r="352" ht="12" customHeight="1">
      <c r="K352" s="105" t="s">
        <v>113</v>
      </c>
    </row>
    <row r="353" spans="11:16" ht="12" customHeight="1">
      <c r="K353" s="105" t="s">
        <v>112</v>
      </c>
      <c r="M353" t="s">
        <v>114</v>
      </c>
      <c r="P353" s="6"/>
    </row>
    <row r="354" ht="12" customHeight="1">
      <c r="K354" s="105" t="s">
        <v>116</v>
      </c>
    </row>
    <row r="355" ht="12" customHeight="1">
      <c r="K355" s="105" t="s">
        <v>117</v>
      </c>
    </row>
    <row r="356" ht="12" customHeight="1">
      <c r="K356" s="105"/>
    </row>
    <row r="357" ht="12" customHeight="1">
      <c r="K357" s="105"/>
    </row>
    <row r="358" ht="12" customHeight="1">
      <c r="K358" s="105"/>
    </row>
    <row r="359" ht="12" customHeight="1">
      <c r="K359" s="105"/>
    </row>
    <row r="360" ht="12" customHeight="1">
      <c r="K360" s="105"/>
    </row>
    <row r="361" spans="2:11" ht="12" customHeight="1">
      <c r="B361" s="254" t="s">
        <v>215</v>
      </c>
      <c r="C361" s="254"/>
      <c r="D361" s="254"/>
      <c r="E361" s="255"/>
      <c r="K361" s="105"/>
    </row>
    <row r="362" ht="12" customHeight="1">
      <c r="K362" s="105"/>
    </row>
    <row r="363" ht="12" customHeight="1">
      <c r="K363" s="105"/>
    </row>
    <row r="364" ht="12" customHeight="1">
      <c r="K364" s="105"/>
    </row>
    <row r="365" ht="12" customHeight="1">
      <c r="K365" s="105"/>
    </row>
    <row r="366" ht="12" customHeight="1">
      <c r="K366" s="105"/>
    </row>
    <row r="367" ht="12" customHeight="1">
      <c r="K367" s="105"/>
    </row>
    <row r="368" ht="12" customHeight="1">
      <c r="K368" s="105"/>
    </row>
    <row r="369" ht="12" customHeight="1">
      <c r="K369" s="105"/>
    </row>
    <row r="370" ht="12" customHeight="1">
      <c r="K370" s="105"/>
    </row>
    <row r="371" ht="12" customHeight="1">
      <c r="K371" s="105"/>
    </row>
    <row r="372" ht="12" customHeight="1">
      <c r="K372" s="105"/>
    </row>
    <row r="373" ht="12" customHeight="1">
      <c r="K373" s="105"/>
    </row>
    <row r="374" ht="12" customHeight="1">
      <c r="K374" s="105"/>
    </row>
    <row r="375" ht="12" customHeight="1">
      <c r="K375" s="105"/>
    </row>
    <row r="376" ht="12" customHeight="1">
      <c r="K376" s="105"/>
    </row>
    <row r="377" ht="12" customHeight="1">
      <c r="K377" s="105"/>
    </row>
    <row r="378" ht="12" customHeight="1">
      <c r="K378" s="105"/>
    </row>
    <row r="379" ht="12" customHeight="1">
      <c r="K379" s="105"/>
    </row>
    <row r="380" spans="2:11" ht="12" customHeight="1">
      <c r="B380" s="254" t="s">
        <v>214</v>
      </c>
      <c r="C380" s="254"/>
      <c r="D380" s="254"/>
      <c r="E380" s="255"/>
      <c r="K380" s="105"/>
    </row>
    <row r="381" ht="12" customHeight="1">
      <c r="K381" s="105"/>
    </row>
    <row r="382" ht="12" customHeight="1">
      <c r="K382" s="105"/>
    </row>
    <row r="383" ht="12" customHeight="1">
      <c r="K383" s="105"/>
    </row>
    <row r="384" ht="12" customHeight="1">
      <c r="K384" s="105"/>
    </row>
    <row r="385" ht="12" customHeight="1">
      <c r="K385" s="105"/>
    </row>
    <row r="386" ht="12" customHeight="1">
      <c r="K386" s="105"/>
    </row>
    <row r="387" ht="12" customHeight="1">
      <c r="K387" s="105"/>
    </row>
    <row r="388" ht="12" customHeight="1">
      <c r="K388" s="105"/>
    </row>
    <row r="389" ht="12" customHeight="1">
      <c r="K389" s="105"/>
    </row>
    <row r="390" ht="12" customHeight="1">
      <c r="K390" s="105"/>
    </row>
    <row r="391" ht="12" customHeight="1">
      <c r="K391" s="105"/>
    </row>
    <row r="392" ht="12" customHeight="1">
      <c r="K392" s="105"/>
    </row>
    <row r="393" ht="12" customHeight="1">
      <c r="K393" s="105"/>
    </row>
    <row r="394" ht="12" customHeight="1">
      <c r="K394" s="105"/>
    </row>
    <row r="395" ht="12" customHeight="1">
      <c r="K395" s="105"/>
    </row>
    <row r="396" ht="12" customHeight="1">
      <c r="K396" s="105"/>
    </row>
    <row r="397" ht="12" customHeight="1">
      <c r="K397" s="105"/>
    </row>
    <row r="398" ht="12" customHeight="1">
      <c r="K398" s="105"/>
    </row>
    <row r="399" ht="12" customHeight="1">
      <c r="K399" s="105"/>
    </row>
    <row r="400" spans="2:11" ht="12" customHeight="1">
      <c r="B400" s="254" t="s">
        <v>216</v>
      </c>
      <c r="C400" s="254"/>
      <c r="D400" s="254"/>
      <c r="E400" s="255"/>
      <c r="K400" s="105"/>
    </row>
    <row r="401" ht="12" customHeight="1">
      <c r="K401" s="105"/>
    </row>
    <row r="402" ht="12" customHeight="1">
      <c r="K402" s="105"/>
    </row>
    <row r="403" ht="12" customHeight="1">
      <c r="K403" s="105"/>
    </row>
    <row r="404" ht="12" customHeight="1">
      <c r="K404" s="105"/>
    </row>
    <row r="405" ht="12" customHeight="1">
      <c r="K405" s="105"/>
    </row>
    <row r="406" ht="12" customHeight="1">
      <c r="K406" s="105"/>
    </row>
    <row r="407" ht="12" customHeight="1">
      <c r="K407" s="105"/>
    </row>
    <row r="408" ht="12" customHeight="1">
      <c r="K408" s="105"/>
    </row>
    <row r="409" ht="12" customHeight="1">
      <c r="K409" s="105"/>
    </row>
    <row r="410" ht="12" customHeight="1">
      <c r="K410" s="105"/>
    </row>
    <row r="411" ht="12" customHeight="1">
      <c r="K411" s="105"/>
    </row>
    <row r="412" ht="12" customHeight="1">
      <c r="K412" s="105"/>
    </row>
    <row r="413" ht="12" customHeight="1">
      <c r="K413" s="105"/>
    </row>
    <row r="414" ht="12" customHeight="1">
      <c r="K414" s="105"/>
    </row>
    <row r="415" ht="12" customHeight="1">
      <c r="K415" s="105"/>
    </row>
    <row r="416" ht="12" customHeight="1">
      <c r="K416" s="105"/>
    </row>
    <row r="417" ht="12" customHeight="1">
      <c r="K417" s="105"/>
    </row>
    <row r="418" ht="12" customHeight="1">
      <c r="K418" s="105"/>
    </row>
    <row r="419" ht="12" customHeight="1"/>
    <row r="420" spans="4:15" ht="12" customHeight="1">
      <c r="D420" t="s">
        <v>204</v>
      </c>
      <c r="F420" s="274" t="s">
        <v>87</v>
      </c>
      <c r="G420" s="275"/>
      <c r="H420" s="276" t="s">
        <v>88</v>
      </c>
      <c r="I420" s="275"/>
      <c r="J420" s="276" t="s">
        <v>89</v>
      </c>
      <c r="K420" s="275"/>
      <c r="L420" s="276" t="s">
        <v>90</v>
      </c>
      <c r="M420" s="277"/>
      <c r="N420" s="276" t="s">
        <v>8</v>
      </c>
      <c r="O420" s="277"/>
    </row>
    <row r="421" spans="6:15" ht="12" customHeight="1">
      <c r="F421" s="88" t="s">
        <v>9</v>
      </c>
      <c r="G421" s="86" t="s">
        <v>10</v>
      </c>
      <c r="H421" s="88" t="s">
        <v>9</v>
      </c>
      <c r="I421" s="86" t="s">
        <v>10</v>
      </c>
      <c r="J421" s="88" t="s">
        <v>9</v>
      </c>
      <c r="K421" s="86" t="s">
        <v>10</v>
      </c>
      <c r="L421" s="88" t="s">
        <v>9</v>
      </c>
      <c r="M421" s="87" t="s">
        <v>10</v>
      </c>
      <c r="N421" s="89" t="s">
        <v>9</v>
      </c>
      <c r="O421" s="87" t="s">
        <v>10</v>
      </c>
    </row>
    <row r="422" spans="6:15" ht="12" customHeight="1">
      <c r="F422" s="31">
        <v>5</v>
      </c>
      <c r="G422" s="30"/>
      <c r="H422" s="31">
        <v>7</v>
      </c>
      <c r="I422" s="107"/>
      <c r="J422" s="108">
        <v>7</v>
      </c>
      <c r="K422" s="107"/>
      <c r="L422" s="108">
        <v>9</v>
      </c>
      <c r="M422" s="112"/>
      <c r="N422" s="110">
        <v>29</v>
      </c>
      <c r="O422" s="112"/>
    </row>
    <row r="423" spans="6:15" ht="12" customHeight="1">
      <c r="F423" s="34"/>
      <c r="G423" s="15">
        <v>12</v>
      </c>
      <c r="H423" s="34"/>
      <c r="I423" s="106">
        <v>7</v>
      </c>
      <c r="J423" s="109"/>
      <c r="K423" s="106">
        <v>10</v>
      </c>
      <c r="L423" s="109"/>
      <c r="M423" s="113">
        <v>10</v>
      </c>
      <c r="N423" s="111"/>
      <c r="O423" s="113">
        <v>39</v>
      </c>
    </row>
    <row r="424" spans="6:15" ht="12" customHeight="1">
      <c r="F424" s="6"/>
      <c r="G424" s="6"/>
      <c r="H424" s="6"/>
      <c r="I424" s="105"/>
      <c r="J424" s="105"/>
      <c r="K424" s="105"/>
      <c r="L424" s="105"/>
      <c r="M424" s="105"/>
      <c r="N424" s="105"/>
      <c r="O424" s="105"/>
    </row>
    <row r="425" spans="4:15" ht="12" customHeight="1">
      <c r="D425" t="s">
        <v>206</v>
      </c>
      <c r="F425" s="274" t="s">
        <v>4</v>
      </c>
      <c r="G425" s="275"/>
      <c r="H425" s="276" t="s">
        <v>5</v>
      </c>
      <c r="I425" s="275"/>
      <c r="J425" s="276" t="s">
        <v>6</v>
      </c>
      <c r="K425" s="275"/>
      <c r="L425" s="276" t="s">
        <v>7</v>
      </c>
      <c r="M425" s="277"/>
      <c r="N425" s="276" t="s">
        <v>8</v>
      </c>
      <c r="O425" s="277"/>
    </row>
    <row r="426" spans="6:15" ht="12" customHeight="1">
      <c r="F426" s="88" t="s">
        <v>9</v>
      </c>
      <c r="G426" s="130" t="s">
        <v>10</v>
      </c>
      <c r="H426" s="88" t="s">
        <v>9</v>
      </c>
      <c r="I426" s="130" t="s">
        <v>10</v>
      </c>
      <c r="J426" s="88" t="s">
        <v>9</v>
      </c>
      <c r="K426" s="130" t="s">
        <v>10</v>
      </c>
      <c r="L426" s="88" t="s">
        <v>9</v>
      </c>
      <c r="M426" s="126" t="s">
        <v>10</v>
      </c>
      <c r="N426" s="89" t="s">
        <v>9</v>
      </c>
      <c r="O426" s="126" t="s">
        <v>10</v>
      </c>
    </row>
    <row r="427" spans="6:15" ht="12" customHeight="1">
      <c r="F427" s="31">
        <v>10</v>
      </c>
      <c r="G427" s="30"/>
      <c r="H427" s="31">
        <v>12</v>
      </c>
      <c r="I427" s="107"/>
      <c r="J427" s="108">
        <v>10</v>
      </c>
      <c r="K427" s="107"/>
      <c r="L427" s="108">
        <v>11</v>
      </c>
      <c r="M427" s="112"/>
      <c r="N427" s="110">
        <v>39</v>
      </c>
      <c r="O427" s="112"/>
    </row>
    <row r="428" spans="6:15" ht="12" customHeight="1">
      <c r="F428" s="34"/>
      <c r="G428" s="15">
        <v>10</v>
      </c>
      <c r="H428" s="34"/>
      <c r="I428" s="106">
        <v>9</v>
      </c>
      <c r="J428" s="109"/>
      <c r="K428" s="106">
        <v>9</v>
      </c>
      <c r="L428" s="109"/>
      <c r="M428" s="113">
        <v>9</v>
      </c>
      <c r="N428" s="111"/>
      <c r="O428" s="113">
        <v>37</v>
      </c>
    </row>
    <row r="429" spans="6:15" ht="12" customHeight="1">
      <c r="F429" s="6"/>
      <c r="G429" s="6"/>
      <c r="H429" s="6"/>
      <c r="I429" s="105"/>
      <c r="J429" s="105"/>
      <c r="K429" s="105"/>
      <c r="L429" s="105"/>
      <c r="M429" s="105"/>
      <c r="N429" s="105"/>
      <c r="O429" s="105"/>
    </row>
    <row r="430" spans="4:15" ht="12" customHeight="1">
      <c r="D430" t="s">
        <v>208</v>
      </c>
      <c r="F430" s="274" t="s">
        <v>4</v>
      </c>
      <c r="G430" s="275"/>
      <c r="H430" s="274" t="s">
        <v>5</v>
      </c>
      <c r="I430" s="275"/>
      <c r="J430" s="274" t="s">
        <v>6</v>
      </c>
      <c r="K430" s="275"/>
      <c r="L430" s="274" t="s">
        <v>7</v>
      </c>
      <c r="M430" s="277"/>
      <c r="N430" s="278" t="s">
        <v>8</v>
      </c>
      <c r="O430" s="277"/>
    </row>
    <row r="431" spans="6:15" ht="12" customHeight="1">
      <c r="F431" s="88" t="s">
        <v>9</v>
      </c>
      <c r="G431" s="183" t="s">
        <v>10</v>
      </c>
      <c r="H431" s="88" t="s">
        <v>9</v>
      </c>
      <c r="I431" s="183" t="s">
        <v>10</v>
      </c>
      <c r="J431" s="88" t="s">
        <v>9</v>
      </c>
      <c r="K431" s="183" t="s">
        <v>10</v>
      </c>
      <c r="L431" s="88" t="s">
        <v>9</v>
      </c>
      <c r="M431" s="181" t="s">
        <v>10</v>
      </c>
      <c r="N431" s="89" t="s">
        <v>9</v>
      </c>
      <c r="O431" s="181" t="s">
        <v>10</v>
      </c>
    </row>
    <row r="432" spans="6:15" ht="12" customHeight="1">
      <c r="F432" s="31">
        <v>6</v>
      </c>
      <c r="G432" s="30"/>
      <c r="H432" s="31">
        <v>6</v>
      </c>
      <c r="I432" s="107"/>
      <c r="J432" s="108">
        <v>9</v>
      </c>
      <c r="K432" s="107"/>
      <c r="L432" s="108">
        <v>9</v>
      </c>
      <c r="M432" s="112"/>
      <c r="N432" s="178">
        <v>31</v>
      </c>
      <c r="O432" s="112"/>
    </row>
    <row r="433" spans="6:15" ht="12" customHeight="1">
      <c r="F433" s="34"/>
      <c r="G433" s="15">
        <v>11</v>
      </c>
      <c r="H433" s="34"/>
      <c r="I433" s="106">
        <v>9</v>
      </c>
      <c r="J433" s="109"/>
      <c r="K433" s="106">
        <v>9</v>
      </c>
      <c r="L433" s="109"/>
      <c r="M433" s="113">
        <v>10</v>
      </c>
      <c r="N433" s="179"/>
      <c r="O433" s="113">
        <v>39</v>
      </c>
    </row>
    <row r="434" spans="6:15" ht="12" customHeight="1">
      <c r="F434" s="6"/>
      <c r="G434" s="6"/>
      <c r="H434" s="6"/>
      <c r="I434" s="105"/>
      <c r="J434" s="105"/>
      <c r="K434" s="105"/>
      <c r="L434" s="105"/>
      <c r="M434" s="105"/>
      <c r="N434" s="105"/>
      <c r="O434" s="105"/>
    </row>
    <row r="435" spans="4:15" ht="12" customHeight="1">
      <c r="D435" t="s">
        <v>210</v>
      </c>
      <c r="F435" s="274" t="s">
        <v>4</v>
      </c>
      <c r="G435" s="275"/>
      <c r="H435" s="274" t="s">
        <v>5</v>
      </c>
      <c r="I435" s="275"/>
      <c r="J435" s="274" t="s">
        <v>6</v>
      </c>
      <c r="K435" s="275"/>
      <c r="L435" s="274" t="s">
        <v>7</v>
      </c>
      <c r="M435" s="277"/>
      <c r="N435" s="278" t="s">
        <v>8</v>
      </c>
      <c r="O435" s="277"/>
    </row>
    <row r="436" spans="6:15" ht="12" customHeight="1">
      <c r="F436" s="88" t="s">
        <v>9</v>
      </c>
      <c r="G436" s="183" t="s">
        <v>10</v>
      </c>
      <c r="H436" s="88" t="s">
        <v>9</v>
      </c>
      <c r="I436" s="183" t="s">
        <v>10</v>
      </c>
      <c r="J436" s="88" t="s">
        <v>9</v>
      </c>
      <c r="K436" s="183" t="s">
        <v>10</v>
      </c>
      <c r="L436" s="88" t="s">
        <v>9</v>
      </c>
      <c r="M436" s="181" t="s">
        <v>10</v>
      </c>
      <c r="N436" s="89" t="s">
        <v>9</v>
      </c>
      <c r="O436" s="181" t="s">
        <v>10</v>
      </c>
    </row>
    <row r="437" spans="6:15" ht="12" customHeight="1">
      <c r="F437" s="31">
        <v>7</v>
      </c>
      <c r="G437" s="30"/>
      <c r="H437" s="31">
        <v>8</v>
      </c>
      <c r="I437" s="107"/>
      <c r="J437" s="108">
        <v>9</v>
      </c>
      <c r="K437" s="107"/>
      <c r="L437" s="108">
        <v>10</v>
      </c>
      <c r="M437" s="112"/>
      <c r="N437" s="110">
        <v>35</v>
      </c>
      <c r="O437" s="112"/>
    </row>
    <row r="438" spans="6:15" ht="12" customHeight="1">
      <c r="F438" s="34"/>
      <c r="G438" s="15">
        <v>11</v>
      </c>
      <c r="H438" s="34"/>
      <c r="I438" s="106">
        <v>8</v>
      </c>
      <c r="J438" s="109"/>
      <c r="K438" s="106">
        <v>9</v>
      </c>
      <c r="L438" s="109"/>
      <c r="M438" s="113">
        <v>10</v>
      </c>
      <c r="N438" s="111"/>
      <c r="O438" s="113">
        <v>38</v>
      </c>
    </row>
    <row r="439" spans="6:15" ht="12" customHeight="1">
      <c r="F439" s="6"/>
      <c r="G439" s="6"/>
      <c r="H439" s="6"/>
      <c r="I439" s="105"/>
      <c r="J439" s="105"/>
      <c r="K439" s="105"/>
      <c r="L439" s="105"/>
      <c r="M439" s="105"/>
      <c r="N439" s="105"/>
      <c r="O439" s="105"/>
    </row>
    <row r="440" spans="4:15" ht="12" customHeight="1">
      <c r="D440" t="s">
        <v>205</v>
      </c>
      <c r="F440" s="274" t="s">
        <v>87</v>
      </c>
      <c r="G440" s="275"/>
      <c r="H440" s="276" t="s">
        <v>88</v>
      </c>
      <c r="I440" s="275"/>
      <c r="J440" s="276" t="s">
        <v>89</v>
      </c>
      <c r="K440" s="275"/>
      <c r="L440" s="276" t="s">
        <v>90</v>
      </c>
      <c r="M440" s="277"/>
      <c r="N440" s="276" t="s">
        <v>8</v>
      </c>
      <c r="O440" s="277"/>
    </row>
    <row r="441" spans="6:15" ht="12" customHeight="1">
      <c r="F441" s="88" t="s">
        <v>9</v>
      </c>
      <c r="G441" s="86" t="s">
        <v>10</v>
      </c>
      <c r="H441" s="88" t="s">
        <v>9</v>
      </c>
      <c r="I441" s="86" t="s">
        <v>10</v>
      </c>
      <c r="J441" s="88" t="s">
        <v>9</v>
      </c>
      <c r="K441" s="86" t="s">
        <v>10</v>
      </c>
      <c r="L441" s="88" t="s">
        <v>9</v>
      </c>
      <c r="M441" s="87" t="s">
        <v>10</v>
      </c>
      <c r="N441" s="89" t="s">
        <v>9</v>
      </c>
      <c r="O441" s="87" t="s">
        <v>10</v>
      </c>
    </row>
    <row r="442" spans="6:15" ht="12" customHeight="1">
      <c r="F442" s="31">
        <v>5</v>
      </c>
      <c r="G442" s="30"/>
      <c r="H442" s="31">
        <v>4</v>
      </c>
      <c r="I442" s="30"/>
      <c r="J442" s="31">
        <v>6</v>
      </c>
      <c r="K442" s="30"/>
      <c r="L442" s="31">
        <v>7</v>
      </c>
      <c r="M442" s="46"/>
      <c r="N442" s="29">
        <v>24</v>
      </c>
      <c r="O442" s="46"/>
    </row>
    <row r="443" spans="6:15" ht="12" customHeight="1">
      <c r="F443" s="34"/>
      <c r="G443" s="15">
        <v>7</v>
      </c>
      <c r="H443" s="34"/>
      <c r="I443" s="15">
        <v>9</v>
      </c>
      <c r="J443" s="34"/>
      <c r="K443" s="15">
        <v>8</v>
      </c>
      <c r="L443" s="99"/>
      <c r="M443" s="48">
        <v>8</v>
      </c>
      <c r="N443" s="102"/>
      <c r="O443" s="48">
        <v>32</v>
      </c>
    </row>
    <row r="444" ht="12" customHeight="1"/>
    <row r="445" spans="4:15" ht="12" customHeight="1">
      <c r="D445" t="s">
        <v>207</v>
      </c>
      <c r="F445" s="274" t="s">
        <v>4</v>
      </c>
      <c r="G445" s="275"/>
      <c r="H445" s="276" t="s">
        <v>5</v>
      </c>
      <c r="I445" s="275"/>
      <c r="J445" s="276" t="s">
        <v>6</v>
      </c>
      <c r="K445" s="275"/>
      <c r="L445" s="276" t="s">
        <v>7</v>
      </c>
      <c r="M445" s="277"/>
      <c r="N445" s="276" t="s">
        <v>8</v>
      </c>
      <c r="O445" s="277"/>
    </row>
    <row r="446" spans="6:15" ht="12" customHeight="1">
      <c r="F446" s="88" t="s">
        <v>9</v>
      </c>
      <c r="G446" s="130" t="s">
        <v>10</v>
      </c>
      <c r="H446" s="88" t="s">
        <v>9</v>
      </c>
      <c r="I446" s="130" t="s">
        <v>10</v>
      </c>
      <c r="J446" s="88" t="s">
        <v>9</v>
      </c>
      <c r="K446" s="130" t="s">
        <v>10</v>
      </c>
      <c r="L446" s="88" t="s">
        <v>9</v>
      </c>
      <c r="M446" s="126" t="s">
        <v>10</v>
      </c>
      <c r="N446" s="177" t="s">
        <v>9</v>
      </c>
      <c r="O446" s="126" t="s">
        <v>10</v>
      </c>
    </row>
    <row r="447" spans="6:15" ht="12" customHeight="1">
      <c r="F447" s="31">
        <v>8</v>
      </c>
      <c r="G447" s="30"/>
      <c r="H447" s="31">
        <v>7</v>
      </c>
      <c r="I447" s="30"/>
      <c r="J447" s="31">
        <v>9</v>
      </c>
      <c r="K447" s="30"/>
      <c r="L447" s="31">
        <v>8</v>
      </c>
      <c r="M447" s="46"/>
      <c r="N447" s="120">
        <v>33</v>
      </c>
      <c r="O447" s="46"/>
    </row>
    <row r="448" spans="6:15" ht="12" customHeight="1">
      <c r="F448" s="34"/>
      <c r="G448" s="15">
        <v>11</v>
      </c>
      <c r="H448" s="34"/>
      <c r="I448" s="15">
        <v>11</v>
      </c>
      <c r="J448" s="34"/>
      <c r="K448" s="15">
        <v>9</v>
      </c>
      <c r="L448" s="99"/>
      <c r="M448" s="48">
        <v>10</v>
      </c>
      <c r="N448" s="122"/>
      <c r="O448" s="55">
        <v>40</v>
      </c>
    </row>
    <row r="449" ht="12" customHeight="1"/>
    <row r="450" spans="4:15" ht="12" customHeight="1">
      <c r="D450" t="s">
        <v>209</v>
      </c>
      <c r="F450" s="274" t="s">
        <v>4</v>
      </c>
      <c r="G450" s="275"/>
      <c r="H450" s="276" t="s">
        <v>5</v>
      </c>
      <c r="I450" s="275"/>
      <c r="J450" s="276" t="s">
        <v>6</v>
      </c>
      <c r="K450" s="275"/>
      <c r="L450" s="276" t="s">
        <v>7</v>
      </c>
      <c r="M450" s="277"/>
      <c r="N450" s="276" t="s">
        <v>8</v>
      </c>
      <c r="O450" s="277"/>
    </row>
    <row r="451" spans="6:15" ht="12" customHeight="1">
      <c r="F451" s="88" t="s">
        <v>9</v>
      </c>
      <c r="G451" s="130" t="s">
        <v>10</v>
      </c>
      <c r="H451" s="88" t="s">
        <v>9</v>
      </c>
      <c r="I451" s="130" t="s">
        <v>10</v>
      </c>
      <c r="J451" s="88" t="s">
        <v>9</v>
      </c>
      <c r="K451" s="130" t="s">
        <v>10</v>
      </c>
      <c r="L451" s="88" t="s">
        <v>9</v>
      </c>
      <c r="M451" s="126" t="s">
        <v>10</v>
      </c>
      <c r="N451" s="89" t="s">
        <v>9</v>
      </c>
      <c r="O451" s="126" t="s">
        <v>10</v>
      </c>
    </row>
    <row r="452" spans="6:15" ht="12" customHeight="1">
      <c r="F452" s="31">
        <v>8</v>
      </c>
      <c r="G452" s="30"/>
      <c r="H452" s="31">
        <v>9</v>
      </c>
      <c r="I452" s="30"/>
      <c r="J452" s="31">
        <v>10</v>
      </c>
      <c r="K452" s="30"/>
      <c r="L452" s="31">
        <v>9</v>
      </c>
      <c r="M452" s="46"/>
      <c r="N452" s="120">
        <v>36</v>
      </c>
      <c r="O452" s="46"/>
    </row>
    <row r="453" spans="6:15" ht="12" customHeight="1">
      <c r="F453" s="34"/>
      <c r="G453" s="15">
        <v>12</v>
      </c>
      <c r="H453" s="34"/>
      <c r="I453" s="15">
        <v>12</v>
      </c>
      <c r="J453" s="34"/>
      <c r="K453" s="15">
        <v>12</v>
      </c>
      <c r="L453" s="34"/>
      <c r="M453" s="48">
        <v>13</v>
      </c>
      <c r="N453" s="122"/>
      <c r="O453" s="48">
        <v>49</v>
      </c>
    </row>
    <row r="454" ht="12" customHeight="1"/>
    <row r="455" spans="4:15" ht="12" customHeight="1">
      <c r="D455" t="s">
        <v>211</v>
      </c>
      <c r="F455" s="274" t="s">
        <v>4</v>
      </c>
      <c r="G455" s="275"/>
      <c r="H455" s="276" t="s">
        <v>5</v>
      </c>
      <c r="I455" s="275"/>
      <c r="J455" s="276" t="s">
        <v>6</v>
      </c>
      <c r="K455" s="275"/>
      <c r="L455" s="276" t="s">
        <v>7</v>
      </c>
      <c r="M455" s="277"/>
      <c r="N455" s="276" t="s">
        <v>8</v>
      </c>
      <c r="O455" s="277"/>
    </row>
    <row r="456" spans="6:15" ht="12" customHeight="1">
      <c r="F456" s="88" t="s">
        <v>9</v>
      </c>
      <c r="G456" s="130" t="s">
        <v>10</v>
      </c>
      <c r="H456" s="88" t="s">
        <v>9</v>
      </c>
      <c r="I456" s="130" t="s">
        <v>10</v>
      </c>
      <c r="J456" s="88" t="s">
        <v>9</v>
      </c>
      <c r="K456" s="130" t="s">
        <v>10</v>
      </c>
      <c r="L456" s="88" t="s">
        <v>9</v>
      </c>
      <c r="M456" s="126" t="s">
        <v>10</v>
      </c>
      <c r="N456" s="177" t="s">
        <v>9</v>
      </c>
      <c r="O456" s="126" t="s">
        <v>10</v>
      </c>
    </row>
    <row r="457" spans="6:15" ht="12" customHeight="1">
      <c r="F457" s="31">
        <v>7</v>
      </c>
      <c r="G457" s="30"/>
      <c r="H457" s="31">
        <v>6</v>
      </c>
      <c r="I457" s="30"/>
      <c r="J457" s="31">
        <v>7</v>
      </c>
      <c r="K457" s="30"/>
      <c r="L457" s="29">
        <v>7</v>
      </c>
      <c r="M457" s="46"/>
      <c r="N457" s="120">
        <v>27</v>
      </c>
      <c r="O457" s="46"/>
    </row>
    <row r="458" spans="6:15" ht="12" customHeight="1">
      <c r="F458" s="34"/>
      <c r="G458" s="15">
        <v>9</v>
      </c>
      <c r="H458" s="34"/>
      <c r="I458" s="15">
        <v>9</v>
      </c>
      <c r="J458" s="34"/>
      <c r="K458" s="15">
        <v>9</v>
      </c>
      <c r="L458" s="1"/>
      <c r="M458" s="48">
        <v>9</v>
      </c>
      <c r="N458" s="122"/>
      <c r="O458" s="48">
        <v>33</v>
      </c>
    </row>
  </sheetData>
  <sheetProtection/>
  <mergeCells count="269">
    <mergeCell ref="C54:C55"/>
    <mergeCell ref="D54:D55"/>
    <mergeCell ref="C264:C265"/>
    <mergeCell ref="D264:D265"/>
    <mergeCell ref="C276:C277"/>
    <mergeCell ref="D276:D277"/>
    <mergeCell ref="C246:C247"/>
    <mergeCell ref="D246:D247"/>
    <mergeCell ref="C253:C254"/>
    <mergeCell ref="D253:D254"/>
    <mergeCell ref="C260:C261"/>
    <mergeCell ref="D260:D261"/>
    <mergeCell ref="C272:C275"/>
    <mergeCell ref="D272:D275"/>
    <mergeCell ref="C262:C263"/>
    <mergeCell ref="D262:D263"/>
    <mergeCell ref="C266:C267"/>
    <mergeCell ref="D266:D267"/>
    <mergeCell ref="C269:C271"/>
    <mergeCell ref="D269:D271"/>
    <mergeCell ref="C243:C245"/>
    <mergeCell ref="D243:D245"/>
    <mergeCell ref="C256:C257"/>
    <mergeCell ref="D256:D257"/>
    <mergeCell ref="C258:C259"/>
    <mergeCell ref="D258:D259"/>
    <mergeCell ref="C236:C238"/>
    <mergeCell ref="D236:D238"/>
    <mergeCell ref="C249:C250"/>
    <mergeCell ref="D249:D250"/>
    <mergeCell ref="C251:C252"/>
    <mergeCell ref="D251:D252"/>
    <mergeCell ref="C239:C240"/>
    <mergeCell ref="D239:D240"/>
    <mergeCell ref="C241:C242"/>
    <mergeCell ref="D241:D242"/>
    <mergeCell ref="C56:C57"/>
    <mergeCell ref="D56:D57"/>
    <mergeCell ref="C62:C63"/>
    <mergeCell ref="D62:D63"/>
    <mergeCell ref="C58:C61"/>
    <mergeCell ref="D58:D61"/>
    <mergeCell ref="C47:C48"/>
    <mergeCell ref="D47:D48"/>
    <mergeCell ref="C49:C50"/>
    <mergeCell ref="D49:D50"/>
    <mergeCell ref="C51:C53"/>
    <mergeCell ref="D51:D53"/>
    <mergeCell ref="C36:C38"/>
    <mergeCell ref="D36:D38"/>
    <mergeCell ref="C39:C40"/>
    <mergeCell ref="D39:D40"/>
    <mergeCell ref="C45:C46"/>
    <mergeCell ref="D45:D46"/>
    <mergeCell ref="C41:C42"/>
    <mergeCell ref="D41:D42"/>
    <mergeCell ref="C43:C44"/>
    <mergeCell ref="D43:D44"/>
    <mergeCell ref="C30:C31"/>
    <mergeCell ref="D30:D31"/>
    <mergeCell ref="C32:C33"/>
    <mergeCell ref="D32:D33"/>
    <mergeCell ref="C34:C35"/>
    <mergeCell ref="D34:D35"/>
    <mergeCell ref="C22:C24"/>
    <mergeCell ref="D22:D24"/>
    <mergeCell ref="C25:C27"/>
    <mergeCell ref="D25:D27"/>
    <mergeCell ref="C28:C29"/>
    <mergeCell ref="D28:D29"/>
    <mergeCell ref="B295:D300"/>
    <mergeCell ref="B81:D86"/>
    <mergeCell ref="N287:O287"/>
    <mergeCell ref="P287:P288"/>
    <mergeCell ref="B73:D74"/>
    <mergeCell ref="B75:D76"/>
    <mergeCell ref="B77:D78"/>
    <mergeCell ref="B79:D80"/>
    <mergeCell ref="C233:C235"/>
    <mergeCell ref="D233:D235"/>
    <mergeCell ref="P73:P74"/>
    <mergeCell ref="F287:G287"/>
    <mergeCell ref="H287:I287"/>
    <mergeCell ref="J287:K287"/>
    <mergeCell ref="L287:M287"/>
    <mergeCell ref="D225:D227"/>
    <mergeCell ref="P203:P204"/>
    <mergeCell ref="F203:G203"/>
    <mergeCell ref="H203:I203"/>
    <mergeCell ref="F73:G73"/>
    <mergeCell ref="L73:M73"/>
    <mergeCell ref="N73:O73"/>
    <mergeCell ref="C214:C215"/>
    <mergeCell ref="D214:D215"/>
    <mergeCell ref="C225:C227"/>
    <mergeCell ref="N203:O203"/>
    <mergeCell ref="C205:C208"/>
    <mergeCell ref="D205:D208"/>
    <mergeCell ref="C222:C224"/>
    <mergeCell ref="D222:D224"/>
    <mergeCell ref="B293:D294"/>
    <mergeCell ref="C217:C218"/>
    <mergeCell ref="D217:D218"/>
    <mergeCell ref="C228:C229"/>
    <mergeCell ref="D228:D229"/>
    <mergeCell ref="C219:C221"/>
    <mergeCell ref="D219:D221"/>
    <mergeCell ref="B287:D288"/>
    <mergeCell ref="C230:C232"/>
    <mergeCell ref="D230:D232"/>
    <mergeCell ref="J73:K73"/>
    <mergeCell ref="C88:P88"/>
    <mergeCell ref="B90:D91"/>
    <mergeCell ref="C209:C211"/>
    <mergeCell ref="D209:D211"/>
    <mergeCell ref="C212:C213"/>
    <mergeCell ref="D212:D213"/>
    <mergeCell ref="H73:I73"/>
    <mergeCell ref="J203:K203"/>
    <mergeCell ref="E90:E91"/>
    <mergeCell ref="P3:P4"/>
    <mergeCell ref="D5:D7"/>
    <mergeCell ref="C5:C7"/>
    <mergeCell ref="C8:C10"/>
    <mergeCell ref="D8:D10"/>
    <mergeCell ref="C11:C12"/>
    <mergeCell ref="D11:D12"/>
    <mergeCell ref="F3:G3"/>
    <mergeCell ref="H3:I3"/>
    <mergeCell ref="J3:K3"/>
    <mergeCell ref="L420:M420"/>
    <mergeCell ref="N420:O420"/>
    <mergeCell ref="B125:E125"/>
    <mergeCell ref="C13:C14"/>
    <mergeCell ref="D13:D14"/>
    <mergeCell ref="C16:C17"/>
    <mergeCell ref="D16:D17"/>
    <mergeCell ref="L203:M203"/>
    <mergeCell ref="C18:C19"/>
    <mergeCell ref="D18:D19"/>
    <mergeCell ref="L3:M3"/>
    <mergeCell ref="N3:O3"/>
    <mergeCell ref="C3:C4"/>
    <mergeCell ref="D3:D4"/>
    <mergeCell ref="E73:E74"/>
    <mergeCell ref="E203:E204"/>
    <mergeCell ref="D20:D21"/>
    <mergeCell ref="C20:C21"/>
    <mergeCell ref="C203:C204"/>
    <mergeCell ref="D203:D204"/>
    <mergeCell ref="B341:E341"/>
    <mergeCell ref="F420:G420"/>
    <mergeCell ref="H420:I420"/>
    <mergeCell ref="J420:K420"/>
    <mergeCell ref="E287:E288"/>
    <mergeCell ref="C1:P1"/>
    <mergeCell ref="C201:P201"/>
    <mergeCell ref="L2:P2"/>
    <mergeCell ref="L202:P202"/>
    <mergeCell ref="C71:P71"/>
    <mergeCell ref="H109:I109"/>
    <mergeCell ref="L90:M90"/>
    <mergeCell ref="N90:O90"/>
    <mergeCell ref="P90:P91"/>
    <mergeCell ref="B92:D93"/>
    <mergeCell ref="B94:D95"/>
    <mergeCell ref="B96:D97"/>
    <mergeCell ref="F90:G90"/>
    <mergeCell ref="H90:I90"/>
    <mergeCell ref="J90:K90"/>
    <mergeCell ref="L109:M109"/>
    <mergeCell ref="N109:O109"/>
    <mergeCell ref="C285:P285"/>
    <mergeCell ref="B289:D290"/>
    <mergeCell ref="B291:D292"/>
    <mergeCell ref="B100:D105"/>
    <mergeCell ref="C107:P107"/>
    <mergeCell ref="B109:D110"/>
    <mergeCell ref="E109:E110"/>
    <mergeCell ref="F109:G109"/>
    <mergeCell ref="N304:O304"/>
    <mergeCell ref="P304:P305"/>
    <mergeCell ref="E323:E324"/>
    <mergeCell ref="J323:K323"/>
    <mergeCell ref="P109:P110"/>
    <mergeCell ref="B111:D112"/>
    <mergeCell ref="B113:D114"/>
    <mergeCell ref="B115:D116"/>
    <mergeCell ref="B119:D124"/>
    <mergeCell ref="J109:K109"/>
    <mergeCell ref="B312:D313"/>
    <mergeCell ref="B314:D319"/>
    <mergeCell ref="C321:P321"/>
    <mergeCell ref="N323:O323"/>
    <mergeCell ref="P323:P324"/>
    <mergeCell ref="E304:E305"/>
    <mergeCell ref="F304:G304"/>
    <mergeCell ref="H304:I304"/>
    <mergeCell ref="J304:K304"/>
    <mergeCell ref="L304:M304"/>
    <mergeCell ref="B98:D99"/>
    <mergeCell ref="B117:D118"/>
    <mergeCell ref="B145:E145"/>
    <mergeCell ref="B325:D326"/>
    <mergeCell ref="B327:D328"/>
    <mergeCell ref="B329:D330"/>
    <mergeCell ref="B165:E165"/>
    <mergeCell ref="B184:E184"/>
    <mergeCell ref="B306:D307"/>
    <mergeCell ref="B308:D309"/>
    <mergeCell ref="J445:K445"/>
    <mergeCell ref="L445:M445"/>
    <mergeCell ref="N445:O445"/>
    <mergeCell ref="F440:G440"/>
    <mergeCell ref="C302:P302"/>
    <mergeCell ref="B304:D305"/>
    <mergeCell ref="H425:I425"/>
    <mergeCell ref="J425:K425"/>
    <mergeCell ref="L425:M425"/>
    <mergeCell ref="N425:O425"/>
    <mergeCell ref="L430:M430"/>
    <mergeCell ref="N430:O430"/>
    <mergeCell ref="F450:G450"/>
    <mergeCell ref="H450:I450"/>
    <mergeCell ref="J450:K450"/>
    <mergeCell ref="L450:M450"/>
    <mergeCell ref="N450:O450"/>
    <mergeCell ref="H440:I440"/>
    <mergeCell ref="J440:K440"/>
    <mergeCell ref="L440:M440"/>
    <mergeCell ref="L435:M435"/>
    <mergeCell ref="N435:O435"/>
    <mergeCell ref="F455:G455"/>
    <mergeCell ref="H455:I455"/>
    <mergeCell ref="J455:K455"/>
    <mergeCell ref="L455:M455"/>
    <mergeCell ref="N455:O455"/>
    <mergeCell ref="N440:O440"/>
    <mergeCell ref="F445:G445"/>
    <mergeCell ref="H445:I445"/>
    <mergeCell ref="B64:D69"/>
    <mergeCell ref="F435:G435"/>
    <mergeCell ref="H435:I435"/>
    <mergeCell ref="J435:K435"/>
    <mergeCell ref="F430:G430"/>
    <mergeCell ref="H430:I430"/>
    <mergeCell ref="J430:K430"/>
    <mergeCell ref="F425:G425"/>
    <mergeCell ref="F323:G323"/>
    <mergeCell ref="H323:I323"/>
    <mergeCell ref="S165:T165"/>
    <mergeCell ref="U165:V165"/>
    <mergeCell ref="W165:X165"/>
    <mergeCell ref="Y165:Z165"/>
    <mergeCell ref="Q170:R170"/>
    <mergeCell ref="S170:T170"/>
    <mergeCell ref="U170:V170"/>
    <mergeCell ref="W170:X170"/>
    <mergeCell ref="Y170:Z170"/>
    <mergeCell ref="B361:E361"/>
    <mergeCell ref="B380:E380"/>
    <mergeCell ref="B400:E400"/>
    <mergeCell ref="Q165:R165"/>
    <mergeCell ref="B278:D283"/>
    <mergeCell ref="B334:D339"/>
    <mergeCell ref="B332:D333"/>
    <mergeCell ref="B323:D324"/>
    <mergeCell ref="L323:M323"/>
    <mergeCell ref="B310:D311"/>
  </mergeCells>
  <printOptions/>
  <pageMargins left="0.7086614173228347" right="0.7086614173228347" top="0.7480314960629921" bottom="0.15748031496062992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萩原大義</dc:creator>
  <cp:keywords/>
  <dc:description/>
  <cp:lastModifiedBy>萩原大義</cp:lastModifiedBy>
  <cp:lastPrinted>2014-03-09T00:29:40Z</cp:lastPrinted>
  <dcterms:created xsi:type="dcterms:W3CDTF">2013-01-13T08:55:27Z</dcterms:created>
  <dcterms:modified xsi:type="dcterms:W3CDTF">2014-04-03T09:28:30Z</dcterms:modified>
  <cp:category/>
  <cp:version/>
  <cp:contentType/>
  <cp:contentStatus/>
</cp:coreProperties>
</file>